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1580" windowHeight="5970" tabRatio="886" activeTab="16"/>
  </bookViews>
  <sheets>
    <sheet name="Matrículas CET" sheetId="15" r:id="rId1"/>
    <sheet name="HORARIO 1" sheetId="4" r:id="rId2"/>
    <sheet name="FASE 1" sheetId="22" r:id="rId3"/>
    <sheet name="Hoja LLegada 1ª Fase" sheetId="11" state="hidden" r:id="rId4"/>
    <sheet name="Hoja Vet-Gate 1ª fase" sheetId="12" state="hidden" r:id="rId5"/>
    <sheet name="TIEMPO REC. (1)" sheetId="5" state="hidden" r:id="rId6"/>
    <sheet name="HORARIO 2" sheetId="23" r:id="rId7"/>
    <sheet name="FASE 2" sheetId="24" r:id="rId8"/>
    <sheet name="Hoja LLegada 2ª Fase " sheetId="25" state="hidden" r:id="rId9"/>
    <sheet name="Hoja Vet-Gate 2ª fase" sheetId="26" state="hidden" r:id="rId10"/>
    <sheet name="TIEMPO REC. (2)" sheetId="27" state="hidden" r:id="rId11"/>
    <sheet name="HORARIO 3" sheetId="28" r:id="rId12"/>
    <sheet name="FASE 3" sheetId="29" r:id="rId13"/>
    <sheet name="Hoja LLegada 3ª Fase" sheetId="30" state="hidden" r:id="rId14"/>
    <sheet name="Hoja Vet-Gate 3ª Fase" sheetId="31" state="hidden" r:id="rId15"/>
    <sheet name="TIEMPO REC. (3)" sheetId="32" state="hidden" r:id="rId16"/>
    <sheet name="CLAS.PROV" sheetId="7" r:id="rId17"/>
    <sheet name="T.REC. TOTAL" sheetId="10" state="hidden" r:id="rId18"/>
    <sheet name="IND" sheetId="3" state="hidden" r:id="rId19"/>
    <sheet name="Hoja Control LLegada 1ª Fase" sheetId="40" state="hidden" r:id="rId20"/>
    <sheet name="Hoja Control Vet-Gate 1ª Fase" sheetId="41" state="hidden" r:id="rId21"/>
    <sheet name="Control Vet-Gate 1ª Fase" sheetId="42" state="hidden" r:id="rId22"/>
    <sheet name="Control LLegada 1ª Fase" sheetId="43" state="hidden" r:id="rId23"/>
    <sheet name="Hoja Control LLegada 2ª Fase" sheetId="44" state="hidden" r:id="rId24"/>
    <sheet name="Hoja Control Vet-Gate 2ª Fase" sheetId="45" state="hidden" r:id="rId25"/>
    <sheet name="Control Vet-Gate 2ª Fase" sheetId="46" state="hidden" r:id="rId26"/>
    <sheet name="Control LLegada 2ª Fase" sheetId="47" state="hidden" r:id="rId27"/>
    <sheet name="Hoja Control LLegada 3ª Fase" sheetId="48" state="hidden" r:id="rId28"/>
    <sheet name="Hoja Control Vet-Gate 3ª Fase" sheetId="49" state="hidden" r:id="rId29"/>
    <sheet name="Control Vet-Gate 3ª Fase" sheetId="50" state="hidden" r:id="rId30"/>
    <sheet name="Control LLegada 3ª Fase" sheetId="51" state="hidden" r:id="rId31"/>
  </sheets>
  <definedNames>
    <definedName name="_xlnm.Print_Area" localSheetId="22">'Control LLegada 1ª Fase'!$A$1:$C$64</definedName>
    <definedName name="_xlnm.Print_Area" localSheetId="26">'Control LLegada 2ª Fase'!$A$1:$C$64</definedName>
    <definedName name="_xlnm.Print_Area" localSheetId="30">'Control LLegada 3ª Fase'!$A$1:$C$64</definedName>
    <definedName name="_xlnm.Print_Area" localSheetId="21">'Control Vet-Gate 1ª Fase'!$A$1:$C$64</definedName>
    <definedName name="_xlnm.Print_Area" localSheetId="25">'Control Vet-Gate 2ª Fase'!$A$1:$C$64</definedName>
    <definedName name="_xlnm.Print_Area" localSheetId="29">'Control Vet-Gate 3ª Fase'!$A$1:$C$64</definedName>
    <definedName name="_xlnm.Print_Area" localSheetId="19">'Hoja Control LLegada 1ª Fase'!$A$1:$E$32</definedName>
    <definedName name="_xlnm.Print_Area" localSheetId="23">'Hoja Control LLegada 2ª Fase'!$A$1:$E$32</definedName>
    <definedName name="_xlnm.Print_Area" localSheetId="27">'Hoja Control LLegada 3ª Fase'!$A$1:$E$32</definedName>
    <definedName name="_xlnm.Print_Area" localSheetId="20">'Hoja Control Vet-Gate 1ª Fase'!$A$1:$F$34</definedName>
    <definedName name="_xlnm.Print_Area" localSheetId="24">'Hoja Control Vet-Gate 2ª Fase'!$A$1:$F$35</definedName>
    <definedName name="_xlnm.Print_Area" localSheetId="28">'Hoja Control Vet-Gate 3ª Fase'!$A$1:$F$34</definedName>
    <definedName name="_xlnm.Print_Area" localSheetId="4">'Hoja Vet-Gate 1ª fase'!$A$1:$G$55</definedName>
    <definedName name="_xlnm.Print_Area" localSheetId="9">'Hoja Vet-Gate 2ª fase'!$A$1:$G$55</definedName>
    <definedName name="_xlnm.Print_Area" localSheetId="14">'Hoja Vet-Gate 3ª Fase'!$A$1:$G$55</definedName>
    <definedName name="_xlnm.Print_Area" localSheetId="18">IND!$A$1:$I$1176</definedName>
    <definedName name="_xlnm.Print_Area" localSheetId="0">'Matrículas CET'!$A$1:$I$55</definedName>
  </definedNames>
  <calcPr calcId="145621"/>
</workbook>
</file>

<file path=xl/calcChain.xml><?xml version="1.0" encoding="utf-8"?>
<calcChain xmlns="http://schemas.openxmlformats.org/spreadsheetml/2006/main">
  <c r="E13" i="7" l="1"/>
  <c r="E12" i="7"/>
  <c r="E11" i="7"/>
  <c r="E10" i="7"/>
  <c r="E9" i="7"/>
  <c r="E8" i="7"/>
  <c r="E7" i="7"/>
  <c r="E6" i="7"/>
  <c r="E5" i="7"/>
  <c r="C13" i="7"/>
  <c r="C12" i="7"/>
  <c r="C11" i="7"/>
  <c r="C10" i="7"/>
  <c r="C9" i="7"/>
  <c r="C8" i="7"/>
  <c r="C7" i="7"/>
  <c r="C6" i="7"/>
  <c r="C5" i="7"/>
  <c r="D1162" i="3"/>
  <c r="G1162" i="3"/>
  <c r="D1134" i="3"/>
  <c r="G1134" i="3"/>
  <c r="D1115" i="3"/>
  <c r="G1115" i="3"/>
  <c r="D1087" i="3"/>
  <c r="G1087" i="3"/>
  <c r="D1068" i="3"/>
  <c r="G1068" i="3"/>
  <c r="D1040" i="3"/>
  <c r="G1040" i="3"/>
  <c r="D1021" i="3"/>
  <c r="G1021" i="3"/>
  <c r="D993" i="3"/>
  <c r="G993" i="3"/>
  <c r="D974" i="3"/>
  <c r="G974" i="3"/>
  <c r="D946" i="3"/>
  <c r="G946" i="3"/>
  <c r="D927" i="3"/>
  <c r="G927" i="3"/>
  <c r="D899" i="3"/>
  <c r="G899" i="3"/>
  <c r="D880" i="3"/>
  <c r="G880" i="3"/>
  <c r="D852" i="3"/>
  <c r="G852" i="3"/>
  <c r="D833" i="3"/>
  <c r="G833" i="3"/>
  <c r="D805" i="3"/>
  <c r="G805" i="3"/>
  <c r="D786" i="3"/>
  <c r="G786" i="3"/>
  <c r="D758" i="3"/>
  <c r="G758" i="3"/>
  <c r="D739" i="3"/>
  <c r="G739" i="3"/>
  <c r="D711" i="3"/>
  <c r="G711" i="3"/>
  <c r="D692" i="3"/>
  <c r="G692" i="3"/>
  <c r="D664" i="3"/>
  <c r="G664" i="3"/>
  <c r="D645" i="3"/>
  <c r="G645" i="3"/>
  <c r="D617" i="3"/>
  <c r="G617" i="3"/>
  <c r="D598" i="3"/>
  <c r="G598" i="3"/>
  <c r="D570" i="3"/>
  <c r="G570" i="3"/>
  <c r="D551" i="3"/>
  <c r="G551" i="3"/>
  <c r="D523" i="3"/>
  <c r="G523" i="3"/>
  <c r="D504" i="3"/>
  <c r="G504" i="3"/>
  <c r="D476" i="3"/>
  <c r="G476" i="3"/>
  <c r="D457" i="3"/>
  <c r="G457" i="3"/>
  <c r="G429" i="3"/>
  <c r="D429" i="3"/>
  <c r="G410" i="3"/>
  <c r="D410" i="3"/>
  <c r="D382" i="3"/>
  <c r="G382" i="3"/>
  <c r="G363" i="3"/>
  <c r="D363" i="3"/>
  <c r="G335" i="3"/>
  <c r="D335" i="3"/>
  <c r="D316" i="3"/>
  <c r="G316" i="3"/>
  <c r="G288" i="3"/>
  <c r="D288" i="3"/>
  <c r="D269" i="3"/>
  <c r="G269" i="3"/>
  <c r="D241" i="3"/>
  <c r="G241" i="3"/>
  <c r="D222" i="3"/>
  <c r="G222" i="3"/>
  <c r="D194" i="3"/>
  <c r="G194" i="3"/>
  <c r="D175" i="3"/>
  <c r="G175" i="3"/>
  <c r="D147" i="3"/>
  <c r="G147" i="3"/>
  <c r="D128" i="3"/>
  <c r="G128" i="3"/>
  <c r="D100" i="3"/>
  <c r="G100" i="3"/>
  <c r="D80" i="3"/>
  <c r="G80" i="3"/>
  <c r="D52" i="3"/>
  <c r="G52" i="3"/>
  <c r="G33" i="3"/>
  <c r="D33" i="3"/>
  <c r="G5" i="3"/>
  <c r="D5" i="3"/>
  <c r="B96" i="3"/>
  <c r="C4" i="7"/>
  <c r="E4" i="7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B1158" i="3"/>
  <c r="B1130" i="3"/>
  <c r="B1111" i="3"/>
  <c r="B1083" i="3"/>
  <c r="B1064" i="3"/>
  <c r="B1036" i="3"/>
  <c r="B1017" i="3"/>
  <c r="B989" i="3"/>
  <c r="B970" i="3"/>
  <c r="B942" i="3"/>
  <c r="B923" i="3"/>
  <c r="B895" i="3"/>
  <c r="B876" i="3"/>
  <c r="B848" i="3"/>
  <c r="B829" i="3"/>
  <c r="B801" i="3"/>
  <c r="B782" i="3"/>
  <c r="B754" i="3"/>
  <c r="B735" i="3"/>
  <c r="B707" i="3"/>
  <c r="B688" i="3"/>
  <c r="B660" i="3"/>
  <c r="B641" i="3"/>
  <c r="B613" i="3"/>
  <c r="B594" i="3"/>
  <c r="B566" i="3"/>
  <c r="B547" i="3"/>
  <c r="B519" i="3"/>
  <c r="B500" i="3"/>
  <c r="B472" i="3"/>
  <c r="B453" i="3"/>
  <c r="B425" i="3"/>
  <c r="B406" i="3"/>
  <c r="B378" i="3"/>
  <c r="B359" i="3"/>
  <c r="B331" i="3"/>
  <c r="B312" i="3"/>
  <c r="B284" i="3"/>
  <c r="B265" i="3"/>
  <c r="B237" i="3"/>
  <c r="B218" i="3"/>
  <c r="B190" i="3"/>
  <c r="B171" i="3"/>
  <c r="B143" i="3"/>
  <c r="B124" i="3"/>
  <c r="B76" i="3"/>
  <c r="B48" i="3"/>
  <c r="B29" i="3"/>
  <c r="B1" i="43"/>
  <c r="B1" i="51"/>
  <c r="B9" i="51"/>
  <c r="B17" i="51"/>
  <c r="B25" i="51"/>
  <c r="B33" i="51"/>
  <c r="B42" i="51"/>
  <c r="B50" i="51"/>
  <c r="B58" i="51"/>
  <c r="B1" i="50"/>
  <c r="B9" i="50"/>
  <c r="B17" i="50"/>
  <c r="B25" i="50"/>
  <c r="B33" i="50"/>
  <c r="B42" i="50"/>
  <c r="B50" i="50"/>
  <c r="B58" i="50"/>
  <c r="B1" i="47"/>
  <c r="B9" i="47"/>
  <c r="B17" i="47"/>
  <c r="B25" i="47"/>
  <c r="B33" i="47"/>
  <c r="B42" i="47"/>
  <c r="B50" i="47"/>
  <c r="B58" i="47"/>
  <c r="B1" i="46"/>
  <c r="B9" i="46"/>
  <c r="B17" i="46"/>
  <c r="B33" i="46"/>
  <c r="B50" i="46"/>
  <c r="B9" i="43"/>
  <c r="B17" i="43"/>
  <c r="B25" i="43"/>
  <c r="B33" i="43"/>
  <c r="B42" i="43"/>
  <c r="B50" i="43"/>
  <c r="B58" i="43"/>
  <c r="B9" i="42"/>
  <c r="B17" i="42"/>
  <c r="B25" i="42"/>
  <c r="B33" i="42"/>
  <c r="B42" i="42"/>
  <c r="B50" i="42"/>
  <c r="B58" i="42"/>
  <c r="B7" i="3"/>
  <c r="E7" i="3"/>
  <c r="H7" i="3"/>
  <c r="B8" i="3"/>
  <c r="B9" i="3"/>
  <c r="E9" i="3"/>
  <c r="H9" i="3"/>
  <c r="B10" i="3"/>
  <c r="E10" i="3"/>
  <c r="H10" i="3"/>
  <c r="B35" i="3"/>
  <c r="E35" i="3"/>
  <c r="H35" i="3"/>
  <c r="B37" i="3"/>
  <c r="E37" i="3"/>
  <c r="H37" i="3"/>
  <c r="B38" i="3"/>
  <c r="E38" i="3"/>
  <c r="H38" i="3"/>
  <c r="B54" i="3"/>
  <c r="E54" i="3"/>
  <c r="H54" i="3"/>
  <c r="B56" i="3"/>
  <c r="E56" i="3"/>
  <c r="H56" i="3"/>
  <c r="B57" i="3"/>
  <c r="E57" i="3"/>
  <c r="H57" i="3"/>
  <c r="B82" i="3"/>
  <c r="E82" i="3"/>
  <c r="H82" i="3"/>
  <c r="B84" i="3"/>
  <c r="E84" i="3"/>
  <c r="H84" i="3"/>
  <c r="B85" i="3"/>
  <c r="E85" i="3"/>
  <c r="H85" i="3"/>
  <c r="B102" i="3"/>
  <c r="E102" i="3"/>
  <c r="H102" i="3"/>
  <c r="B104" i="3"/>
  <c r="E104" i="3"/>
  <c r="H104" i="3"/>
  <c r="B105" i="3"/>
  <c r="E105" i="3"/>
  <c r="H105" i="3"/>
  <c r="B130" i="3"/>
  <c r="E130" i="3"/>
  <c r="H130" i="3"/>
  <c r="B132" i="3"/>
  <c r="E132" i="3"/>
  <c r="H132" i="3"/>
  <c r="B133" i="3"/>
  <c r="E133" i="3"/>
  <c r="H133" i="3"/>
  <c r="B149" i="3"/>
  <c r="E149" i="3"/>
  <c r="H149" i="3"/>
  <c r="B151" i="3"/>
  <c r="E151" i="3"/>
  <c r="H151" i="3"/>
  <c r="B152" i="3"/>
  <c r="E152" i="3"/>
  <c r="H152" i="3"/>
  <c r="H157" i="3"/>
  <c r="B177" i="3"/>
  <c r="E177" i="3"/>
  <c r="H177" i="3"/>
  <c r="B179" i="3"/>
  <c r="E179" i="3"/>
  <c r="H179" i="3"/>
  <c r="B180" i="3"/>
  <c r="E180" i="3"/>
  <c r="H180" i="3"/>
  <c r="B196" i="3"/>
  <c r="E196" i="3"/>
  <c r="H196" i="3"/>
  <c r="B198" i="3"/>
  <c r="E198" i="3"/>
  <c r="H198" i="3"/>
  <c r="B199" i="3"/>
  <c r="E199" i="3"/>
  <c r="H199" i="3"/>
  <c r="B224" i="3"/>
  <c r="E224" i="3"/>
  <c r="H224" i="3"/>
  <c r="B226" i="3"/>
  <c r="E226" i="3"/>
  <c r="H226" i="3"/>
  <c r="B227" i="3"/>
  <c r="E227" i="3"/>
  <c r="H227" i="3"/>
  <c r="B243" i="3"/>
  <c r="E243" i="3"/>
  <c r="H243" i="3"/>
  <c r="B245" i="3"/>
  <c r="E245" i="3"/>
  <c r="H245" i="3"/>
  <c r="B246" i="3"/>
  <c r="E246" i="3"/>
  <c r="H246" i="3"/>
  <c r="H248" i="3"/>
  <c r="B271" i="3"/>
  <c r="E271" i="3"/>
  <c r="H271" i="3"/>
  <c r="B273" i="3"/>
  <c r="E273" i="3"/>
  <c r="H273" i="3"/>
  <c r="B274" i="3"/>
  <c r="E274" i="3"/>
  <c r="H274" i="3"/>
  <c r="B290" i="3"/>
  <c r="E290" i="3"/>
  <c r="H290" i="3"/>
  <c r="B292" i="3"/>
  <c r="E292" i="3"/>
  <c r="H292" i="3"/>
  <c r="B293" i="3"/>
  <c r="E293" i="3"/>
  <c r="H293" i="3"/>
  <c r="B318" i="3"/>
  <c r="E318" i="3"/>
  <c r="H318" i="3"/>
  <c r="B320" i="3"/>
  <c r="E320" i="3"/>
  <c r="H320" i="3"/>
  <c r="B321" i="3"/>
  <c r="E321" i="3"/>
  <c r="H321" i="3"/>
  <c r="B337" i="3"/>
  <c r="E337" i="3"/>
  <c r="H337" i="3"/>
  <c r="B339" i="3"/>
  <c r="E339" i="3"/>
  <c r="H339" i="3"/>
  <c r="B340" i="3"/>
  <c r="E340" i="3"/>
  <c r="H340" i="3"/>
  <c r="B365" i="3"/>
  <c r="E365" i="3"/>
  <c r="H365" i="3"/>
  <c r="B367" i="3"/>
  <c r="E367" i="3"/>
  <c r="H367" i="3"/>
  <c r="B368" i="3"/>
  <c r="E368" i="3"/>
  <c r="H368" i="3"/>
  <c r="B384" i="3"/>
  <c r="E384" i="3"/>
  <c r="H384" i="3"/>
  <c r="B386" i="3"/>
  <c r="E386" i="3"/>
  <c r="H386" i="3"/>
  <c r="B387" i="3"/>
  <c r="E387" i="3"/>
  <c r="H387" i="3"/>
  <c r="B412" i="3"/>
  <c r="E412" i="3"/>
  <c r="H412" i="3"/>
  <c r="B414" i="3"/>
  <c r="E414" i="3"/>
  <c r="H414" i="3"/>
  <c r="B415" i="3"/>
  <c r="E415" i="3"/>
  <c r="H415" i="3"/>
  <c r="B431" i="3"/>
  <c r="E431" i="3"/>
  <c r="H431" i="3"/>
  <c r="B433" i="3"/>
  <c r="E433" i="3"/>
  <c r="H433" i="3"/>
  <c r="B434" i="3"/>
  <c r="E434" i="3"/>
  <c r="H434" i="3"/>
  <c r="B459" i="3"/>
  <c r="E459" i="3"/>
  <c r="H459" i="3"/>
  <c r="B461" i="3"/>
  <c r="E461" i="3"/>
  <c r="H461" i="3"/>
  <c r="B462" i="3"/>
  <c r="E462" i="3"/>
  <c r="H462" i="3"/>
  <c r="B478" i="3"/>
  <c r="E478" i="3"/>
  <c r="H478" i="3"/>
  <c r="B480" i="3"/>
  <c r="E480" i="3"/>
  <c r="H480" i="3"/>
  <c r="B481" i="3"/>
  <c r="E481" i="3"/>
  <c r="H481" i="3"/>
  <c r="B506" i="3"/>
  <c r="E506" i="3"/>
  <c r="H506" i="3"/>
  <c r="B508" i="3"/>
  <c r="E508" i="3"/>
  <c r="H508" i="3"/>
  <c r="B509" i="3"/>
  <c r="E509" i="3"/>
  <c r="H509" i="3"/>
  <c r="B525" i="3"/>
  <c r="E525" i="3"/>
  <c r="H525" i="3"/>
  <c r="B527" i="3"/>
  <c r="E527" i="3"/>
  <c r="H527" i="3"/>
  <c r="B528" i="3"/>
  <c r="E528" i="3"/>
  <c r="H528" i="3"/>
  <c r="B553" i="3"/>
  <c r="E553" i="3"/>
  <c r="H553" i="3"/>
  <c r="B555" i="3"/>
  <c r="E555" i="3"/>
  <c r="H555" i="3"/>
  <c r="B556" i="3"/>
  <c r="E556" i="3"/>
  <c r="H556" i="3"/>
  <c r="B572" i="3"/>
  <c r="E572" i="3"/>
  <c r="H572" i="3"/>
  <c r="B574" i="3"/>
  <c r="E574" i="3"/>
  <c r="H574" i="3"/>
  <c r="B575" i="3"/>
  <c r="E575" i="3"/>
  <c r="H575" i="3"/>
  <c r="B600" i="3"/>
  <c r="E600" i="3"/>
  <c r="H600" i="3"/>
  <c r="B602" i="3"/>
  <c r="E602" i="3"/>
  <c r="H602" i="3"/>
  <c r="B603" i="3"/>
  <c r="E603" i="3"/>
  <c r="H603" i="3"/>
  <c r="B619" i="3"/>
  <c r="E619" i="3"/>
  <c r="H619" i="3"/>
  <c r="B621" i="3"/>
  <c r="E621" i="3"/>
  <c r="H621" i="3"/>
  <c r="B622" i="3"/>
  <c r="E622" i="3"/>
  <c r="H622" i="3"/>
  <c r="B647" i="3"/>
  <c r="E647" i="3"/>
  <c r="H647" i="3"/>
  <c r="B649" i="3"/>
  <c r="E649" i="3"/>
  <c r="H649" i="3"/>
  <c r="B650" i="3"/>
  <c r="E650" i="3"/>
  <c r="H650" i="3"/>
  <c r="B666" i="3"/>
  <c r="E666" i="3"/>
  <c r="H666" i="3"/>
  <c r="B668" i="3"/>
  <c r="E668" i="3"/>
  <c r="H668" i="3"/>
  <c r="B669" i="3"/>
  <c r="E669" i="3"/>
  <c r="H669" i="3"/>
  <c r="B694" i="3"/>
  <c r="E694" i="3"/>
  <c r="H694" i="3"/>
  <c r="B696" i="3"/>
  <c r="E696" i="3"/>
  <c r="H696" i="3"/>
  <c r="B697" i="3"/>
  <c r="E697" i="3"/>
  <c r="H697" i="3"/>
  <c r="B713" i="3"/>
  <c r="E713" i="3"/>
  <c r="H713" i="3"/>
  <c r="B715" i="3"/>
  <c r="E715" i="3"/>
  <c r="H715" i="3"/>
  <c r="B716" i="3"/>
  <c r="E716" i="3"/>
  <c r="H716" i="3"/>
  <c r="B741" i="3"/>
  <c r="E741" i="3"/>
  <c r="H741" i="3"/>
  <c r="B743" i="3"/>
  <c r="E743" i="3"/>
  <c r="H743" i="3"/>
  <c r="B744" i="3"/>
  <c r="E744" i="3"/>
  <c r="H744" i="3"/>
  <c r="B760" i="3"/>
  <c r="E760" i="3"/>
  <c r="H760" i="3"/>
  <c r="B762" i="3"/>
  <c r="E762" i="3"/>
  <c r="H762" i="3"/>
  <c r="B763" i="3"/>
  <c r="E763" i="3"/>
  <c r="H763" i="3"/>
  <c r="B788" i="3"/>
  <c r="E788" i="3"/>
  <c r="H788" i="3"/>
  <c r="B790" i="3"/>
  <c r="E790" i="3"/>
  <c r="H790" i="3"/>
  <c r="B791" i="3"/>
  <c r="E791" i="3"/>
  <c r="H791" i="3"/>
  <c r="B807" i="3"/>
  <c r="E807" i="3"/>
  <c r="H807" i="3"/>
  <c r="B809" i="3"/>
  <c r="E809" i="3"/>
  <c r="H809" i="3"/>
  <c r="B810" i="3"/>
  <c r="E810" i="3"/>
  <c r="H810" i="3"/>
  <c r="B835" i="3"/>
  <c r="E835" i="3"/>
  <c r="H835" i="3"/>
  <c r="B837" i="3"/>
  <c r="E837" i="3"/>
  <c r="H837" i="3"/>
  <c r="B838" i="3"/>
  <c r="E838" i="3"/>
  <c r="H838" i="3"/>
  <c r="B854" i="3"/>
  <c r="E854" i="3"/>
  <c r="H854" i="3"/>
  <c r="B856" i="3"/>
  <c r="E856" i="3"/>
  <c r="H856" i="3"/>
  <c r="B857" i="3"/>
  <c r="E857" i="3"/>
  <c r="H857" i="3"/>
  <c r="B882" i="3"/>
  <c r="E882" i="3"/>
  <c r="H882" i="3"/>
  <c r="B884" i="3"/>
  <c r="E884" i="3"/>
  <c r="H884" i="3"/>
  <c r="B885" i="3"/>
  <c r="E885" i="3"/>
  <c r="H885" i="3"/>
  <c r="B901" i="3"/>
  <c r="E901" i="3"/>
  <c r="H901" i="3"/>
  <c r="B903" i="3"/>
  <c r="E903" i="3"/>
  <c r="H903" i="3"/>
  <c r="B904" i="3"/>
  <c r="E904" i="3"/>
  <c r="H904" i="3"/>
  <c r="B929" i="3"/>
  <c r="E929" i="3"/>
  <c r="H929" i="3"/>
  <c r="B931" i="3"/>
  <c r="E931" i="3"/>
  <c r="H931" i="3"/>
  <c r="B932" i="3"/>
  <c r="E932" i="3"/>
  <c r="H932" i="3"/>
  <c r="B948" i="3"/>
  <c r="E948" i="3"/>
  <c r="H948" i="3"/>
  <c r="B950" i="3"/>
  <c r="E950" i="3"/>
  <c r="H950" i="3"/>
  <c r="B951" i="3"/>
  <c r="E951" i="3"/>
  <c r="H951" i="3"/>
  <c r="B976" i="3"/>
  <c r="E976" i="3"/>
  <c r="H976" i="3"/>
  <c r="B978" i="3"/>
  <c r="E978" i="3"/>
  <c r="H978" i="3"/>
  <c r="B979" i="3"/>
  <c r="E979" i="3"/>
  <c r="H979" i="3"/>
  <c r="B995" i="3"/>
  <c r="E995" i="3"/>
  <c r="H995" i="3"/>
  <c r="B997" i="3"/>
  <c r="E997" i="3"/>
  <c r="H997" i="3"/>
  <c r="B998" i="3"/>
  <c r="E998" i="3"/>
  <c r="H998" i="3"/>
  <c r="B1023" i="3"/>
  <c r="E1023" i="3"/>
  <c r="H1023" i="3"/>
  <c r="B1025" i="3"/>
  <c r="E1025" i="3"/>
  <c r="H1025" i="3"/>
  <c r="B1026" i="3"/>
  <c r="E1026" i="3"/>
  <c r="H1026" i="3"/>
  <c r="B1042" i="3"/>
  <c r="E1042" i="3"/>
  <c r="H1042" i="3"/>
  <c r="B1044" i="3"/>
  <c r="E1044" i="3"/>
  <c r="H1044" i="3"/>
  <c r="B1045" i="3"/>
  <c r="E1045" i="3"/>
  <c r="H1045" i="3"/>
  <c r="B1070" i="3"/>
  <c r="E1070" i="3"/>
  <c r="H1070" i="3"/>
  <c r="B1072" i="3"/>
  <c r="E1072" i="3"/>
  <c r="H1072" i="3"/>
  <c r="B1073" i="3"/>
  <c r="E1073" i="3"/>
  <c r="H1073" i="3"/>
  <c r="B1089" i="3"/>
  <c r="E1089" i="3"/>
  <c r="H1089" i="3"/>
  <c r="B1091" i="3"/>
  <c r="E1091" i="3"/>
  <c r="H1091" i="3"/>
  <c r="B1092" i="3"/>
  <c r="E1092" i="3"/>
  <c r="H1092" i="3"/>
  <c r="B1117" i="3"/>
  <c r="E1117" i="3"/>
  <c r="H1117" i="3"/>
  <c r="B1119" i="3"/>
  <c r="E1119" i="3"/>
  <c r="H1119" i="3"/>
  <c r="B1120" i="3"/>
  <c r="E1120" i="3"/>
  <c r="H1120" i="3"/>
  <c r="B1136" i="3"/>
  <c r="E1136" i="3"/>
  <c r="H1136" i="3"/>
  <c r="B1138" i="3"/>
  <c r="E1138" i="3"/>
  <c r="H1138" i="3"/>
  <c r="B1139" i="3"/>
  <c r="E1139" i="3"/>
  <c r="H1139" i="3"/>
  <c r="B1164" i="3"/>
  <c r="E1164" i="3"/>
  <c r="H1164" i="3"/>
  <c r="B1166" i="3"/>
  <c r="E1166" i="3"/>
  <c r="H1166" i="3"/>
  <c r="B1167" i="3"/>
  <c r="E1167" i="3"/>
  <c r="H1167" i="3"/>
  <c r="A4" i="10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7"/>
  <c r="D4" i="7"/>
  <c r="F4" i="7"/>
  <c r="D5" i="7"/>
  <c r="F5" i="7"/>
  <c r="D6" i="7"/>
  <c r="F6" i="7"/>
  <c r="D7" i="7"/>
  <c r="F7" i="7"/>
  <c r="D8" i="7"/>
  <c r="F8" i="7"/>
  <c r="D9" i="7"/>
  <c r="F9" i="7"/>
  <c r="D10" i="7"/>
  <c r="F10" i="7"/>
  <c r="D11" i="7"/>
  <c r="F11" i="7"/>
  <c r="D12" i="7"/>
  <c r="F12" i="7"/>
  <c r="D13" i="7"/>
  <c r="F13" i="7"/>
  <c r="B4" i="32"/>
  <c r="C4" i="32"/>
  <c r="D4" i="32"/>
  <c r="C5" i="32"/>
  <c r="D5" i="32"/>
  <c r="C6" i="32"/>
  <c r="D6" i="32"/>
  <c r="C7" i="32"/>
  <c r="D7" i="32"/>
  <c r="C8" i="32"/>
  <c r="D8" i="32"/>
  <c r="C9" i="32"/>
  <c r="D9" i="32"/>
  <c r="C10" i="32"/>
  <c r="D10" i="32"/>
  <c r="C11" i="32"/>
  <c r="D11" i="32"/>
  <c r="C12" i="32"/>
  <c r="D12" i="32"/>
  <c r="C13" i="32"/>
  <c r="D13" i="32"/>
  <c r="C14" i="32"/>
  <c r="D14" i="32"/>
  <c r="C15" i="32"/>
  <c r="D15" i="32"/>
  <c r="C16" i="32"/>
  <c r="D16" i="32"/>
  <c r="C17" i="32"/>
  <c r="D17" i="32"/>
  <c r="C18" i="32"/>
  <c r="D18" i="32"/>
  <c r="C19" i="32"/>
  <c r="D19" i="32"/>
  <c r="C20" i="32"/>
  <c r="D20" i="32"/>
  <c r="C21" i="32"/>
  <c r="D21" i="32"/>
  <c r="C22" i="32"/>
  <c r="D22" i="32"/>
  <c r="C23" i="32"/>
  <c r="D23" i="32"/>
  <c r="C24" i="32"/>
  <c r="D24" i="32"/>
  <c r="C25" i="32"/>
  <c r="D25" i="32"/>
  <c r="C26" i="32"/>
  <c r="D26" i="32"/>
  <c r="C27" i="32"/>
  <c r="D27" i="32"/>
  <c r="C28" i="32"/>
  <c r="D28" i="32"/>
  <c r="C29" i="32"/>
  <c r="D29" i="32"/>
  <c r="C30" i="32"/>
  <c r="D30" i="32"/>
  <c r="C31" i="32"/>
  <c r="D31" i="32"/>
  <c r="C32" i="32"/>
  <c r="D32" i="32"/>
  <c r="C33" i="32"/>
  <c r="D33" i="32"/>
  <c r="C34" i="32"/>
  <c r="D34" i="32"/>
  <c r="C35" i="32"/>
  <c r="D35" i="32"/>
  <c r="C36" i="32"/>
  <c r="D36" i="32"/>
  <c r="C37" i="32"/>
  <c r="D37" i="32"/>
  <c r="C38" i="32"/>
  <c r="D38" i="32"/>
  <c r="C39" i="32"/>
  <c r="D39" i="32"/>
  <c r="C40" i="32"/>
  <c r="D40" i="32"/>
  <c r="C41" i="32"/>
  <c r="D41" i="32"/>
  <c r="C42" i="32"/>
  <c r="D42" i="32"/>
  <c r="C43" i="32"/>
  <c r="D43" i="32"/>
  <c r="C44" i="32"/>
  <c r="D44" i="32"/>
  <c r="C45" i="32"/>
  <c r="D45" i="32"/>
  <c r="C46" i="32"/>
  <c r="D46" i="32"/>
  <c r="C47" i="32"/>
  <c r="D47" i="32"/>
  <c r="C48" i="32"/>
  <c r="D48" i="32"/>
  <c r="C49" i="32"/>
  <c r="D49" i="32"/>
  <c r="C50" i="32"/>
  <c r="D50" i="32"/>
  <c r="C51" i="32"/>
  <c r="D51" i="32"/>
  <c r="C52" i="32"/>
  <c r="D52" i="32"/>
  <c r="C53" i="32"/>
  <c r="D53" i="32"/>
  <c r="A5" i="31"/>
  <c r="C5" i="31"/>
  <c r="D5" i="31"/>
  <c r="E5" i="31"/>
  <c r="F5" i="31"/>
  <c r="G5" i="31"/>
  <c r="C6" i="31"/>
  <c r="D6" i="31"/>
  <c r="E6" i="31"/>
  <c r="F6" i="31"/>
  <c r="G6" i="31"/>
  <c r="C7" i="31"/>
  <c r="D7" i="31"/>
  <c r="E7" i="31"/>
  <c r="F7" i="31"/>
  <c r="G7" i="31"/>
  <c r="C8" i="31"/>
  <c r="D8" i="31"/>
  <c r="E8" i="31"/>
  <c r="F8" i="31"/>
  <c r="G8" i="31"/>
  <c r="C9" i="31"/>
  <c r="D9" i="31"/>
  <c r="E9" i="31"/>
  <c r="F9" i="31"/>
  <c r="G9" i="31"/>
  <c r="C10" i="31"/>
  <c r="D10" i="31"/>
  <c r="E10" i="31"/>
  <c r="F10" i="31"/>
  <c r="G10" i="31"/>
  <c r="C11" i="31"/>
  <c r="D11" i="31"/>
  <c r="E11" i="31"/>
  <c r="F11" i="31"/>
  <c r="G11" i="31"/>
  <c r="C12" i="31"/>
  <c r="D12" i="31"/>
  <c r="E12" i="31"/>
  <c r="F12" i="31"/>
  <c r="G12" i="31"/>
  <c r="C13" i="31"/>
  <c r="D13" i="31"/>
  <c r="E13" i="31"/>
  <c r="F13" i="31"/>
  <c r="G13" i="31"/>
  <c r="C14" i="31"/>
  <c r="D14" i="31"/>
  <c r="E14" i="31"/>
  <c r="F14" i="31"/>
  <c r="G14" i="31"/>
  <c r="C15" i="31"/>
  <c r="D15" i="31"/>
  <c r="E15" i="31"/>
  <c r="F15" i="31"/>
  <c r="G15" i="31"/>
  <c r="C16" i="31"/>
  <c r="D16" i="31"/>
  <c r="E16" i="31"/>
  <c r="F16" i="31"/>
  <c r="G16" i="31"/>
  <c r="C17" i="31"/>
  <c r="D17" i="31"/>
  <c r="E17" i="31"/>
  <c r="F17" i="31"/>
  <c r="G17" i="31"/>
  <c r="C18" i="31"/>
  <c r="D18" i="31"/>
  <c r="E18" i="31"/>
  <c r="F18" i="31"/>
  <c r="G18" i="31"/>
  <c r="C19" i="31"/>
  <c r="D19" i="31"/>
  <c r="E19" i="31"/>
  <c r="F19" i="31"/>
  <c r="G19" i="31"/>
  <c r="C20" i="31"/>
  <c r="D20" i="31"/>
  <c r="E20" i="31"/>
  <c r="F20" i="31"/>
  <c r="G20" i="31"/>
  <c r="C21" i="31"/>
  <c r="D21" i="31"/>
  <c r="E21" i="31"/>
  <c r="F21" i="31"/>
  <c r="G21" i="31"/>
  <c r="C22" i="31"/>
  <c r="D22" i="31"/>
  <c r="E22" i="31"/>
  <c r="F22" i="31"/>
  <c r="G22" i="31"/>
  <c r="C23" i="31"/>
  <c r="D23" i="31"/>
  <c r="E23" i="31"/>
  <c r="F23" i="31"/>
  <c r="G23" i="31"/>
  <c r="C24" i="31"/>
  <c r="D24" i="31"/>
  <c r="E24" i="31"/>
  <c r="F24" i="31"/>
  <c r="G24" i="31"/>
  <c r="C25" i="31"/>
  <c r="D25" i="31"/>
  <c r="E25" i="31"/>
  <c r="F25" i="31"/>
  <c r="G25" i="31"/>
  <c r="C26" i="31"/>
  <c r="D26" i="31"/>
  <c r="E26" i="31"/>
  <c r="F26" i="31"/>
  <c r="G26" i="31"/>
  <c r="C27" i="31"/>
  <c r="D27" i="31"/>
  <c r="E27" i="31"/>
  <c r="F27" i="31"/>
  <c r="G27" i="31"/>
  <c r="C28" i="31"/>
  <c r="D28" i="31"/>
  <c r="E28" i="31"/>
  <c r="F28" i="31"/>
  <c r="G28" i="31"/>
  <c r="C29" i="31"/>
  <c r="D29" i="31"/>
  <c r="E29" i="31"/>
  <c r="F29" i="31"/>
  <c r="G29" i="31"/>
  <c r="C30" i="31"/>
  <c r="D30" i="31"/>
  <c r="E30" i="31"/>
  <c r="F30" i="31"/>
  <c r="G30" i="31"/>
  <c r="C31" i="31"/>
  <c r="D31" i="31"/>
  <c r="E31" i="31"/>
  <c r="F31" i="31"/>
  <c r="G31" i="31"/>
  <c r="C32" i="31"/>
  <c r="D32" i="31"/>
  <c r="E32" i="31"/>
  <c r="F32" i="31"/>
  <c r="G32" i="31"/>
  <c r="C33" i="31"/>
  <c r="D33" i="31"/>
  <c r="E33" i="31"/>
  <c r="F33" i="31"/>
  <c r="G33" i="31"/>
  <c r="C34" i="31"/>
  <c r="D34" i="31"/>
  <c r="E34" i="31"/>
  <c r="F34" i="31"/>
  <c r="G34" i="31"/>
  <c r="C35" i="31"/>
  <c r="D35" i="31"/>
  <c r="E35" i="31"/>
  <c r="F35" i="31"/>
  <c r="G35" i="31"/>
  <c r="C36" i="31"/>
  <c r="D36" i="31"/>
  <c r="E36" i="31"/>
  <c r="F36" i="31"/>
  <c r="G36" i="31"/>
  <c r="C37" i="31"/>
  <c r="D37" i="31"/>
  <c r="E37" i="31"/>
  <c r="F37" i="31"/>
  <c r="G37" i="31"/>
  <c r="C38" i="31"/>
  <c r="D38" i="31"/>
  <c r="E38" i="31"/>
  <c r="F38" i="31"/>
  <c r="G38" i="31"/>
  <c r="C39" i="31"/>
  <c r="D39" i="31"/>
  <c r="E39" i="31"/>
  <c r="F39" i="31"/>
  <c r="G39" i="31"/>
  <c r="C40" i="31"/>
  <c r="D40" i="31"/>
  <c r="E40" i="31"/>
  <c r="F40" i="31"/>
  <c r="G40" i="31"/>
  <c r="C41" i="31"/>
  <c r="D41" i="31"/>
  <c r="E41" i="31"/>
  <c r="F41" i="31"/>
  <c r="G41" i="31"/>
  <c r="C42" i="31"/>
  <c r="D42" i="31"/>
  <c r="E42" i="31"/>
  <c r="F42" i="31"/>
  <c r="G42" i="31"/>
  <c r="C43" i="31"/>
  <c r="D43" i="31"/>
  <c r="E43" i="31"/>
  <c r="F43" i="31"/>
  <c r="G43" i="31"/>
  <c r="C44" i="31"/>
  <c r="D44" i="31"/>
  <c r="E44" i="31"/>
  <c r="F44" i="31"/>
  <c r="G44" i="31"/>
  <c r="C45" i="31"/>
  <c r="D45" i="31"/>
  <c r="E45" i="31"/>
  <c r="F45" i="31"/>
  <c r="G45" i="31"/>
  <c r="C46" i="31"/>
  <c r="D46" i="31"/>
  <c r="E46" i="31"/>
  <c r="F46" i="31"/>
  <c r="G46" i="31"/>
  <c r="C47" i="31"/>
  <c r="D47" i="31"/>
  <c r="E47" i="31"/>
  <c r="F47" i="31"/>
  <c r="G47" i="31"/>
  <c r="C48" i="31"/>
  <c r="D48" i="31"/>
  <c r="E48" i="31"/>
  <c r="F48" i="31"/>
  <c r="G48" i="31"/>
  <c r="C49" i="31"/>
  <c r="D49" i="31"/>
  <c r="E49" i="31"/>
  <c r="F49" i="31"/>
  <c r="G49" i="31"/>
  <c r="C50" i="31"/>
  <c r="D50" i="31"/>
  <c r="E50" i="31"/>
  <c r="F50" i="31"/>
  <c r="G50" i="31"/>
  <c r="C51" i="31"/>
  <c r="D51" i="31"/>
  <c r="E51" i="31"/>
  <c r="F51" i="31"/>
  <c r="G51" i="31"/>
  <c r="C52" i="31"/>
  <c r="D52" i="31"/>
  <c r="E52" i="31"/>
  <c r="F52" i="31"/>
  <c r="G52" i="31"/>
  <c r="C53" i="31"/>
  <c r="D53" i="31"/>
  <c r="E53" i="31"/>
  <c r="F53" i="31"/>
  <c r="G53" i="31"/>
  <c r="C54" i="31"/>
  <c r="D54" i="31"/>
  <c r="E54" i="31"/>
  <c r="F54" i="31"/>
  <c r="G54" i="31"/>
  <c r="A5" i="30"/>
  <c r="C5" i="30"/>
  <c r="D5" i="30"/>
  <c r="E5" i="30"/>
  <c r="C6" i="30"/>
  <c r="D6" i="30"/>
  <c r="E6" i="30"/>
  <c r="C7" i="30"/>
  <c r="D7" i="30"/>
  <c r="E7" i="30"/>
  <c r="C8" i="30"/>
  <c r="D8" i="30"/>
  <c r="E8" i="30"/>
  <c r="C9" i="30"/>
  <c r="D9" i="30"/>
  <c r="E9" i="30"/>
  <c r="C10" i="30"/>
  <c r="D10" i="30"/>
  <c r="E10" i="30"/>
  <c r="C11" i="30"/>
  <c r="D11" i="30"/>
  <c r="E11" i="30"/>
  <c r="C12" i="30"/>
  <c r="D12" i="30"/>
  <c r="E12" i="30"/>
  <c r="C13" i="30"/>
  <c r="D13" i="30"/>
  <c r="E13" i="30"/>
  <c r="C14" i="30"/>
  <c r="D14" i="30"/>
  <c r="E14" i="30"/>
  <c r="C15" i="30"/>
  <c r="D15" i="30"/>
  <c r="E15" i="30"/>
  <c r="C16" i="30"/>
  <c r="D16" i="30"/>
  <c r="E16" i="30"/>
  <c r="C17" i="30"/>
  <c r="D17" i="30"/>
  <c r="E17" i="30"/>
  <c r="C18" i="30"/>
  <c r="D18" i="30"/>
  <c r="E18" i="30"/>
  <c r="C19" i="30"/>
  <c r="D19" i="30"/>
  <c r="E19" i="30"/>
  <c r="C20" i="30"/>
  <c r="D20" i="30"/>
  <c r="E20" i="30"/>
  <c r="C21" i="30"/>
  <c r="D21" i="30"/>
  <c r="E21" i="30"/>
  <c r="C22" i="30"/>
  <c r="D22" i="30"/>
  <c r="E22" i="30"/>
  <c r="C23" i="30"/>
  <c r="D23" i="30"/>
  <c r="E23" i="30"/>
  <c r="C24" i="30"/>
  <c r="D24" i="30"/>
  <c r="E24" i="30"/>
  <c r="C25" i="30"/>
  <c r="D25" i="30"/>
  <c r="E25" i="30"/>
  <c r="C26" i="30"/>
  <c r="D26" i="30"/>
  <c r="E26" i="30"/>
  <c r="C27" i="30"/>
  <c r="D27" i="30"/>
  <c r="E27" i="30"/>
  <c r="C28" i="30"/>
  <c r="D28" i="30"/>
  <c r="E28" i="30"/>
  <c r="C29" i="30"/>
  <c r="D29" i="30"/>
  <c r="E29" i="30"/>
  <c r="C30" i="30"/>
  <c r="D30" i="30"/>
  <c r="E30" i="30"/>
  <c r="C31" i="30"/>
  <c r="D31" i="30"/>
  <c r="E31" i="30"/>
  <c r="C32" i="30"/>
  <c r="D32" i="30"/>
  <c r="E32" i="30"/>
  <c r="C33" i="30"/>
  <c r="D33" i="30"/>
  <c r="E33" i="30"/>
  <c r="C34" i="30"/>
  <c r="D34" i="30"/>
  <c r="E34" i="30"/>
  <c r="C35" i="30"/>
  <c r="D35" i="30"/>
  <c r="E35" i="30"/>
  <c r="C36" i="30"/>
  <c r="D36" i="30"/>
  <c r="E36" i="30"/>
  <c r="C37" i="30"/>
  <c r="D37" i="30"/>
  <c r="E37" i="30"/>
  <c r="C38" i="30"/>
  <c r="D38" i="30"/>
  <c r="E38" i="30"/>
  <c r="C39" i="30"/>
  <c r="D39" i="30"/>
  <c r="E39" i="30"/>
  <c r="C40" i="30"/>
  <c r="D40" i="30"/>
  <c r="E40" i="30"/>
  <c r="C41" i="30"/>
  <c r="D41" i="30"/>
  <c r="E41" i="30"/>
  <c r="C42" i="30"/>
  <c r="D42" i="30"/>
  <c r="E42" i="30"/>
  <c r="C43" i="30"/>
  <c r="D43" i="30"/>
  <c r="E43" i="30"/>
  <c r="C44" i="30"/>
  <c r="D44" i="30"/>
  <c r="E44" i="30"/>
  <c r="C45" i="30"/>
  <c r="D45" i="30"/>
  <c r="E45" i="30"/>
  <c r="C46" i="30"/>
  <c r="D46" i="30"/>
  <c r="E46" i="30"/>
  <c r="C47" i="30"/>
  <c r="D47" i="30"/>
  <c r="E47" i="30"/>
  <c r="C48" i="30"/>
  <c r="D48" i="30"/>
  <c r="E48" i="30"/>
  <c r="C49" i="30"/>
  <c r="D49" i="30"/>
  <c r="E49" i="30"/>
  <c r="C50" i="30"/>
  <c r="D50" i="30"/>
  <c r="E50" i="30"/>
  <c r="C51" i="30"/>
  <c r="D51" i="30"/>
  <c r="E51" i="30"/>
  <c r="C52" i="30"/>
  <c r="D52" i="30"/>
  <c r="E52" i="30"/>
  <c r="C53" i="30"/>
  <c r="D53" i="30"/>
  <c r="E53" i="30"/>
  <c r="C54" i="30"/>
  <c r="D54" i="30"/>
  <c r="E54" i="30"/>
  <c r="B9" i="29"/>
  <c r="C9" i="29"/>
  <c r="D9" i="29"/>
  <c r="F9" i="29"/>
  <c r="N9" i="29"/>
  <c r="C10" i="29"/>
  <c r="D10" i="29"/>
  <c r="F10" i="29"/>
  <c r="N10" i="29"/>
  <c r="C11" i="29"/>
  <c r="D11" i="29"/>
  <c r="F11" i="29"/>
  <c r="N11" i="29"/>
  <c r="C12" i="29"/>
  <c r="D12" i="29"/>
  <c r="F12" i="29"/>
  <c r="N12" i="29"/>
  <c r="C13" i="29"/>
  <c r="D13" i="29"/>
  <c r="F13" i="29"/>
  <c r="N13" i="29"/>
  <c r="C14" i="29"/>
  <c r="D14" i="29"/>
  <c r="F14" i="29"/>
  <c r="N14" i="29"/>
  <c r="C15" i="29"/>
  <c r="D15" i="29"/>
  <c r="F15" i="29"/>
  <c r="N15" i="29"/>
  <c r="C16" i="29"/>
  <c r="D16" i="29"/>
  <c r="F16" i="29"/>
  <c r="N16" i="29"/>
  <c r="C17" i="29"/>
  <c r="D17" i="29"/>
  <c r="F17" i="29"/>
  <c r="N17" i="29"/>
  <c r="C18" i="29"/>
  <c r="D18" i="29"/>
  <c r="F18" i="29"/>
  <c r="N18" i="29"/>
  <c r="C19" i="29"/>
  <c r="D19" i="29"/>
  <c r="F19" i="29"/>
  <c r="N19" i="29"/>
  <c r="C20" i="29"/>
  <c r="D20" i="29"/>
  <c r="F20" i="29"/>
  <c r="N20" i="29"/>
  <c r="C21" i="29"/>
  <c r="D21" i="29"/>
  <c r="F21" i="29"/>
  <c r="N21" i="29"/>
  <c r="H297" i="3"/>
  <c r="C22" i="29"/>
  <c r="D22" i="29"/>
  <c r="F22" i="29"/>
  <c r="N22" i="29"/>
  <c r="F17" i="10"/>
  <c r="C23" i="29"/>
  <c r="D23" i="29"/>
  <c r="F23" i="29"/>
  <c r="N23" i="29"/>
  <c r="C24" i="29"/>
  <c r="D24" i="29"/>
  <c r="F24" i="29"/>
  <c r="N24" i="29"/>
  <c r="C25" i="29"/>
  <c r="D25" i="29"/>
  <c r="F25" i="29"/>
  <c r="N25" i="29"/>
  <c r="C26" i="29"/>
  <c r="D26" i="29"/>
  <c r="F26" i="29"/>
  <c r="N26" i="29"/>
  <c r="C27" i="29"/>
  <c r="D27" i="29"/>
  <c r="F27" i="29"/>
  <c r="N27" i="29"/>
  <c r="C28" i="29"/>
  <c r="D28" i="29"/>
  <c r="F28" i="29"/>
  <c r="N28" i="29"/>
  <c r="C29" i="29"/>
  <c r="D29" i="29"/>
  <c r="F29" i="29"/>
  <c r="N29" i="29"/>
  <c r="C30" i="29"/>
  <c r="D30" i="29"/>
  <c r="F30" i="29"/>
  <c r="N30" i="29"/>
  <c r="C31" i="29"/>
  <c r="D31" i="29"/>
  <c r="F31" i="29"/>
  <c r="N31" i="29"/>
  <c r="C32" i="29"/>
  <c r="D32" i="29"/>
  <c r="F32" i="29"/>
  <c r="N32" i="29"/>
  <c r="C33" i="29"/>
  <c r="D33" i="29"/>
  <c r="F33" i="29"/>
  <c r="N33" i="29"/>
  <c r="C34" i="29"/>
  <c r="D34" i="29"/>
  <c r="F34" i="29"/>
  <c r="N34" i="29"/>
  <c r="C35" i="29"/>
  <c r="D35" i="29"/>
  <c r="F35" i="29"/>
  <c r="N35" i="29"/>
  <c r="C36" i="29"/>
  <c r="D36" i="29"/>
  <c r="F36" i="29"/>
  <c r="N36" i="29"/>
  <c r="C37" i="29"/>
  <c r="D37" i="29"/>
  <c r="F37" i="29"/>
  <c r="N37" i="29"/>
  <c r="C38" i="29"/>
  <c r="D38" i="29"/>
  <c r="F38" i="29"/>
  <c r="N38" i="29"/>
  <c r="C39" i="29"/>
  <c r="D39" i="29"/>
  <c r="F39" i="29"/>
  <c r="N39" i="29"/>
  <c r="C40" i="29"/>
  <c r="D40" i="29"/>
  <c r="F40" i="29"/>
  <c r="N40" i="29"/>
  <c r="C41" i="29"/>
  <c r="D41" i="29"/>
  <c r="F41" i="29"/>
  <c r="N41" i="29"/>
  <c r="C42" i="29"/>
  <c r="D42" i="29"/>
  <c r="F42" i="29"/>
  <c r="N42" i="29"/>
  <c r="C43" i="29"/>
  <c r="D43" i="29"/>
  <c r="F43" i="29"/>
  <c r="N43" i="29"/>
  <c r="C44" i="29"/>
  <c r="D44" i="29"/>
  <c r="F44" i="29"/>
  <c r="N44" i="29"/>
  <c r="C45" i="29"/>
  <c r="D45" i="29"/>
  <c r="F45" i="29"/>
  <c r="N45" i="29"/>
  <c r="A5" i="28"/>
  <c r="B5" i="28"/>
  <c r="H8" i="3" s="1"/>
  <c r="C5" i="28"/>
  <c r="D5" i="28"/>
  <c r="B6" i="28"/>
  <c r="C6" i="28"/>
  <c r="D6" i="28"/>
  <c r="B7" i="28"/>
  <c r="I11" i="29" s="1"/>
  <c r="C7" i="28"/>
  <c r="D7" i="28"/>
  <c r="B8" i="28"/>
  <c r="C8" i="28"/>
  <c r="D8" i="28"/>
  <c r="B9" i="28"/>
  <c r="C9" i="28"/>
  <c r="D9" i="28"/>
  <c r="B10" i="28"/>
  <c r="C10" i="28"/>
  <c r="D10" i="28"/>
  <c r="B11" i="28"/>
  <c r="H150" i="3" s="1"/>
  <c r="C11" i="28"/>
  <c r="D11" i="28"/>
  <c r="B12" i="28"/>
  <c r="B12" i="31" s="1"/>
  <c r="C12" i="28"/>
  <c r="D12" i="28"/>
  <c r="B13" i="28"/>
  <c r="C13" i="28"/>
  <c r="D13" i="28"/>
  <c r="B14" i="28"/>
  <c r="C14" i="28"/>
  <c r="D14" i="28"/>
  <c r="B15" i="28"/>
  <c r="C15" i="28"/>
  <c r="D15" i="28"/>
  <c r="B16" i="28"/>
  <c r="C16" i="28"/>
  <c r="D16" i="28"/>
  <c r="B17" i="28"/>
  <c r="H291" i="3"/>
  <c r="C17" i="28"/>
  <c r="D17" i="28"/>
  <c r="B18" i="28"/>
  <c r="C18" i="28"/>
  <c r="D18" i="28"/>
  <c r="B19" i="28"/>
  <c r="C19" i="28"/>
  <c r="D19" i="28"/>
  <c r="B20" i="28"/>
  <c r="C20" i="28"/>
  <c r="D20" i="28"/>
  <c r="B21" i="28"/>
  <c r="C21" i="28"/>
  <c r="D21" i="28"/>
  <c r="B22" i="28"/>
  <c r="C22" i="28"/>
  <c r="D22" i="28"/>
  <c r="B23" i="28"/>
  <c r="C23" i="28"/>
  <c r="D23" i="28"/>
  <c r="B24" i="28"/>
  <c r="C24" i="28"/>
  <c r="D24" i="28"/>
  <c r="B25" i="28"/>
  <c r="C25" i="28"/>
  <c r="D25" i="28"/>
  <c r="B26" i="28"/>
  <c r="C26" i="28"/>
  <c r="D26" i="28"/>
  <c r="B27" i="28"/>
  <c r="C27" i="28"/>
  <c r="D27" i="28"/>
  <c r="B28" i="28"/>
  <c r="C28" i="28"/>
  <c r="D28" i="28"/>
  <c r="B29" i="28"/>
  <c r="C29" i="28"/>
  <c r="D29" i="28"/>
  <c r="B30" i="28"/>
  <c r="C30" i="28"/>
  <c r="D30" i="28"/>
  <c r="B31" i="28"/>
  <c r="C31" i="28"/>
  <c r="D31" i="28"/>
  <c r="B32" i="28"/>
  <c r="C32" i="28"/>
  <c r="D32" i="28"/>
  <c r="B33" i="28"/>
  <c r="C33" i="28"/>
  <c r="D33" i="28"/>
  <c r="B34" i="28"/>
  <c r="C34" i="28"/>
  <c r="D34" i="28"/>
  <c r="B35" i="28"/>
  <c r="C35" i="28"/>
  <c r="D35" i="28"/>
  <c r="B36" i="28"/>
  <c r="C36" i="28"/>
  <c r="D36" i="28"/>
  <c r="B37" i="28"/>
  <c r="C37" i="28"/>
  <c r="D37" i="28"/>
  <c r="B38" i="28"/>
  <c r="C38" i="28"/>
  <c r="D38" i="28"/>
  <c r="B39" i="28"/>
  <c r="C39" i="28"/>
  <c r="D39" i="28"/>
  <c r="B40" i="28"/>
  <c r="C40" i="28"/>
  <c r="D40" i="28"/>
  <c r="B41" i="28"/>
  <c r="C41" i="28"/>
  <c r="D41" i="28"/>
  <c r="B4" i="27"/>
  <c r="C4" i="27"/>
  <c r="D4" i="27"/>
  <c r="C5" i="27"/>
  <c r="D5" i="27"/>
  <c r="C6" i="27"/>
  <c r="D6" i="27"/>
  <c r="C7" i="27"/>
  <c r="D7" i="27"/>
  <c r="C8" i="27"/>
  <c r="D8" i="27"/>
  <c r="C9" i="27"/>
  <c r="D9" i="27"/>
  <c r="C10" i="27"/>
  <c r="D10" i="27"/>
  <c r="C11" i="27"/>
  <c r="D11" i="27"/>
  <c r="C12" i="27"/>
  <c r="D12" i="27"/>
  <c r="C13" i="27"/>
  <c r="D13" i="27"/>
  <c r="C14" i="27"/>
  <c r="D14" i="27"/>
  <c r="C15" i="27"/>
  <c r="D15" i="27"/>
  <c r="C16" i="27"/>
  <c r="D16" i="27"/>
  <c r="C17" i="27"/>
  <c r="D17" i="27"/>
  <c r="C18" i="27"/>
  <c r="D18" i="27"/>
  <c r="C19" i="27"/>
  <c r="D19" i="27"/>
  <c r="C20" i="27"/>
  <c r="D20" i="27"/>
  <c r="C21" i="27"/>
  <c r="D21" i="27"/>
  <c r="C22" i="27"/>
  <c r="D22" i="27"/>
  <c r="C23" i="27"/>
  <c r="D23" i="27"/>
  <c r="C24" i="27"/>
  <c r="D24" i="27"/>
  <c r="C25" i="27"/>
  <c r="D25" i="27"/>
  <c r="C26" i="27"/>
  <c r="D26" i="27"/>
  <c r="C27" i="27"/>
  <c r="D27" i="27"/>
  <c r="C28" i="27"/>
  <c r="D28" i="27"/>
  <c r="C29" i="27"/>
  <c r="D29" i="27"/>
  <c r="C30" i="27"/>
  <c r="D30" i="27"/>
  <c r="C31" i="27"/>
  <c r="D31" i="27"/>
  <c r="C32" i="27"/>
  <c r="D32" i="27"/>
  <c r="C33" i="27"/>
  <c r="D33" i="27"/>
  <c r="C34" i="27"/>
  <c r="D34" i="27"/>
  <c r="C35" i="27"/>
  <c r="D35" i="27"/>
  <c r="C36" i="27"/>
  <c r="D36" i="27"/>
  <c r="C37" i="27"/>
  <c r="D37" i="27"/>
  <c r="C38" i="27"/>
  <c r="D38" i="27"/>
  <c r="C39" i="27"/>
  <c r="D39" i="27"/>
  <c r="C40" i="27"/>
  <c r="D40" i="27"/>
  <c r="C41" i="27"/>
  <c r="D41" i="27"/>
  <c r="C42" i="27"/>
  <c r="D42" i="27"/>
  <c r="C43" i="27"/>
  <c r="D43" i="27"/>
  <c r="C44" i="27"/>
  <c r="D44" i="27"/>
  <c r="C45" i="27"/>
  <c r="D45" i="27"/>
  <c r="C46" i="27"/>
  <c r="D46" i="27"/>
  <c r="C47" i="27"/>
  <c r="D47" i="27"/>
  <c r="C48" i="27"/>
  <c r="D48" i="27"/>
  <c r="C49" i="27"/>
  <c r="D49" i="27"/>
  <c r="C50" i="27"/>
  <c r="D50" i="27"/>
  <c r="C51" i="27"/>
  <c r="D51" i="27"/>
  <c r="C52" i="27"/>
  <c r="D52" i="27"/>
  <c r="C53" i="27"/>
  <c r="D53" i="27"/>
  <c r="A5" i="26"/>
  <c r="C5" i="26"/>
  <c r="D5" i="26"/>
  <c r="E5" i="26"/>
  <c r="F5" i="26"/>
  <c r="G5" i="26"/>
  <c r="C6" i="26"/>
  <c r="D6" i="26"/>
  <c r="E6" i="26"/>
  <c r="F6" i="26"/>
  <c r="G6" i="26"/>
  <c r="C7" i="26"/>
  <c r="D7" i="26"/>
  <c r="E7" i="26"/>
  <c r="F7" i="26"/>
  <c r="G7" i="26"/>
  <c r="C8" i="26"/>
  <c r="D8" i="26"/>
  <c r="E8" i="26"/>
  <c r="F8" i="26"/>
  <c r="G8" i="26"/>
  <c r="C9" i="26"/>
  <c r="D9" i="26"/>
  <c r="E9" i="26"/>
  <c r="F9" i="26"/>
  <c r="G9" i="26"/>
  <c r="C10" i="26"/>
  <c r="D10" i="26"/>
  <c r="E10" i="26"/>
  <c r="F10" i="26"/>
  <c r="G10" i="26"/>
  <c r="C11" i="26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1" i="26"/>
  <c r="D21" i="26"/>
  <c r="E21" i="26"/>
  <c r="F21" i="26"/>
  <c r="G21" i="26"/>
  <c r="C22" i="26"/>
  <c r="D22" i="26"/>
  <c r="E22" i="26"/>
  <c r="F22" i="26"/>
  <c r="G22" i="26"/>
  <c r="C23" i="26"/>
  <c r="D23" i="26"/>
  <c r="E23" i="26"/>
  <c r="F23" i="26"/>
  <c r="G23" i="26"/>
  <c r="C24" i="26"/>
  <c r="D24" i="26"/>
  <c r="E24" i="26"/>
  <c r="F24" i="26"/>
  <c r="G24" i="26"/>
  <c r="C25" i="26"/>
  <c r="D25" i="26"/>
  <c r="E25" i="26"/>
  <c r="F25" i="26"/>
  <c r="G25" i="26"/>
  <c r="C26" i="26"/>
  <c r="D26" i="26"/>
  <c r="E26" i="26"/>
  <c r="F26" i="26"/>
  <c r="G26" i="26"/>
  <c r="C27" i="26"/>
  <c r="D27" i="26"/>
  <c r="E27" i="26"/>
  <c r="F27" i="26"/>
  <c r="G27" i="26"/>
  <c r="C28" i="26"/>
  <c r="D28" i="26"/>
  <c r="E28" i="26"/>
  <c r="F28" i="26"/>
  <c r="G28" i="26"/>
  <c r="C29" i="26"/>
  <c r="D29" i="26"/>
  <c r="E29" i="26"/>
  <c r="F29" i="26"/>
  <c r="G29" i="26"/>
  <c r="C30" i="26"/>
  <c r="D30" i="26"/>
  <c r="E30" i="26"/>
  <c r="F30" i="26"/>
  <c r="G30" i="26"/>
  <c r="C31" i="26"/>
  <c r="D31" i="26"/>
  <c r="E31" i="26"/>
  <c r="F31" i="26"/>
  <c r="G31" i="26"/>
  <c r="C32" i="26"/>
  <c r="D32" i="26"/>
  <c r="E32" i="26"/>
  <c r="F32" i="26"/>
  <c r="G32" i="26"/>
  <c r="C33" i="26"/>
  <c r="D33" i="26"/>
  <c r="E33" i="26"/>
  <c r="F33" i="26"/>
  <c r="G33" i="26"/>
  <c r="C34" i="26"/>
  <c r="D34" i="26"/>
  <c r="E34" i="26"/>
  <c r="F34" i="26"/>
  <c r="G34" i="26"/>
  <c r="C35" i="26"/>
  <c r="D35" i="26"/>
  <c r="E35" i="26"/>
  <c r="F35" i="26"/>
  <c r="G35" i="26"/>
  <c r="C36" i="26"/>
  <c r="D36" i="26"/>
  <c r="E36" i="26"/>
  <c r="F36" i="26"/>
  <c r="G36" i="26"/>
  <c r="C37" i="26"/>
  <c r="D37" i="26"/>
  <c r="E37" i="26"/>
  <c r="F37" i="26"/>
  <c r="G37" i="26"/>
  <c r="C38" i="26"/>
  <c r="D38" i="26"/>
  <c r="E38" i="26"/>
  <c r="F38" i="26"/>
  <c r="G38" i="26"/>
  <c r="C39" i="26"/>
  <c r="D39" i="26"/>
  <c r="E39" i="26"/>
  <c r="F39" i="26"/>
  <c r="G39" i="26"/>
  <c r="C40" i="26"/>
  <c r="D40" i="26"/>
  <c r="E40" i="26"/>
  <c r="F40" i="26"/>
  <c r="G40" i="26"/>
  <c r="C41" i="26"/>
  <c r="D41" i="26"/>
  <c r="E41" i="26"/>
  <c r="F41" i="26"/>
  <c r="G41" i="26"/>
  <c r="C42" i="26"/>
  <c r="D42" i="26"/>
  <c r="E42" i="26"/>
  <c r="F42" i="26"/>
  <c r="G42" i="26"/>
  <c r="C43" i="26"/>
  <c r="D43" i="26"/>
  <c r="E43" i="26"/>
  <c r="F43" i="26"/>
  <c r="G43" i="26"/>
  <c r="C44" i="26"/>
  <c r="D44" i="26"/>
  <c r="E44" i="26"/>
  <c r="F44" i="26"/>
  <c r="G44" i="26"/>
  <c r="C45" i="26"/>
  <c r="D45" i="26"/>
  <c r="E45" i="26"/>
  <c r="F45" i="26"/>
  <c r="G45" i="26"/>
  <c r="C46" i="26"/>
  <c r="D46" i="26"/>
  <c r="E46" i="26"/>
  <c r="F46" i="26"/>
  <c r="G46" i="26"/>
  <c r="C47" i="26"/>
  <c r="D47" i="26"/>
  <c r="E47" i="26"/>
  <c r="F47" i="26"/>
  <c r="G47" i="26"/>
  <c r="C48" i="26"/>
  <c r="D48" i="26"/>
  <c r="E48" i="26"/>
  <c r="F48" i="26"/>
  <c r="G48" i="26"/>
  <c r="C49" i="26"/>
  <c r="D49" i="26"/>
  <c r="E49" i="26"/>
  <c r="F49" i="26"/>
  <c r="G49" i="26"/>
  <c r="C50" i="26"/>
  <c r="D50" i="26"/>
  <c r="E50" i="26"/>
  <c r="F50" i="26"/>
  <c r="G50" i="26"/>
  <c r="C51" i="26"/>
  <c r="D51" i="26"/>
  <c r="E51" i="26"/>
  <c r="F51" i="26"/>
  <c r="G51" i="26"/>
  <c r="C52" i="26"/>
  <c r="D52" i="26"/>
  <c r="E52" i="26"/>
  <c r="F52" i="26"/>
  <c r="G52" i="26"/>
  <c r="C53" i="26"/>
  <c r="D53" i="26"/>
  <c r="E53" i="26"/>
  <c r="F53" i="26"/>
  <c r="G53" i="26"/>
  <c r="C54" i="26"/>
  <c r="D54" i="26"/>
  <c r="E54" i="26"/>
  <c r="F54" i="26"/>
  <c r="G54" i="26"/>
  <c r="A5" i="25"/>
  <c r="C5" i="25"/>
  <c r="D5" i="25"/>
  <c r="E5" i="25"/>
  <c r="C6" i="25"/>
  <c r="D6" i="25"/>
  <c r="E6" i="25"/>
  <c r="C7" i="25"/>
  <c r="D7" i="25"/>
  <c r="E7" i="25"/>
  <c r="C8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C49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B9" i="24"/>
  <c r="C9" i="24"/>
  <c r="D9" i="24"/>
  <c r="F9" i="24"/>
  <c r="N9" i="24"/>
  <c r="C10" i="24"/>
  <c r="D10" i="24"/>
  <c r="F10" i="24"/>
  <c r="N10" i="24"/>
  <c r="C11" i="24"/>
  <c r="D11" i="24"/>
  <c r="F11" i="24"/>
  <c r="N11" i="24"/>
  <c r="E6" i="10" s="1"/>
  <c r="C12" i="24"/>
  <c r="D12" i="24"/>
  <c r="F12" i="24"/>
  <c r="N12" i="24"/>
  <c r="C13" i="24"/>
  <c r="D13" i="24"/>
  <c r="F13" i="24"/>
  <c r="N13" i="24"/>
  <c r="C14" i="24"/>
  <c r="D14" i="24"/>
  <c r="F14" i="24"/>
  <c r="N14" i="24"/>
  <c r="C15" i="24"/>
  <c r="D15" i="24"/>
  <c r="F15" i="24"/>
  <c r="N15" i="24"/>
  <c r="C16" i="24"/>
  <c r="D16" i="24"/>
  <c r="F16" i="24"/>
  <c r="N16" i="24"/>
  <c r="C17" i="24"/>
  <c r="D17" i="24"/>
  <c r="F17" i="24"/>
  <c r="N17" i="24"/>
  <c r="C18" i="24"/>
  <c r="D18" i="24"/>
  <c r="F18" i="24"/>
  <c r="N18" i="24"/>
  <c r="C19" i="24"/>
  <c r="D19" i="24"/>
  <c r="F19" i="24"/>
  <c r="N19" i="24"/>
  <c r="C20" i="24"/>
  <c r="D20" i="24"/>
  <c r="F20" i="24"/>
  <c r="N20" i="24"/>
  <c r="C21" i="24"/>
  <c r="D21" i="24"/>
  <c r="F21" i="24"/>
  <c r="N21" i="24"/>
  <c r="E297" i="3"/>
  <c r="C22" i="24"/>
  <c r="D22" i="24"/>
  <c r="F22" i="24"/>
  <c r="N22" i="24"/>
  <c r="C23" i="24"/>
  <c r="D23" i="24"/>
  <c r="F23" i="24"/>
  <c r="N23" i="24"/>
  <c r="C24" i="24"/>
  <c r="D24" i="24"/>
  <c r="F24" i="24"/>
  <c r="N24" i="24"/>
  <c r="C25" i="24"/>
  <c r="D25" i="24"/>
  <c r="F25" i="24"/>
  <c r="N25" i="24"/>
  <c r="C26" i="24"/>
  <c r="D26" i="24"/>
  <c r="F26" i="24"/>
  <c r="N26" i="24"/>
  <c r="C27" i="24"/>
  <c r="D27" i="24"/>
  <c r="F27" i="24"/>
  <c r="N27" i="24"/>
  <c r="C28" i="24"/>
  <c r="D28" i="24"/>
  <c r="F28" i="24"/>
  <c r="N28" i="24"/>
  <c r="C29" i="24"/>
  <c r="D29" i="24"/>
  <c r="F29" i="24"/>
  <c r="N29" i="24"/>
  <c r="C30" i="24"/>
  <c r="D30" i="24"/>
  <c r="F30" i="24"/>
  <c r="N30" i="24"/>
  <c r="C31" i="24"/>
  <c r="D31" i="24"/>
  <c r="F31" i="24"/>
  <c r="N31" i="24"/>
  <c r="C32" i="24"/>
  <c r="D32" i="24"/>
  <c r="F32" i="24"/>
  <c r="N32" i="24"/>
  <c r="C33" i="24"/>
  <c r="D33" i="24"/>
  <c r="F33" i="24"/>
  <c r="N33" i="24"/>
  <c r="C34" i="24"/>
  <c r="D34" i="24"/>
  <c r="F34" i="24"/>
  <c r="N34" i="24"/>
  <c r="C35" i="24"/>
  <c r="D35" i="24"/>
  <c r="F35" i="24"/>
  <c r="N35" i="24"/>
  <c r="C36" i="24"/>
  <c r="D36" i="24"/>
  <c r="F36" i="24"/>
  <c r="N36" i="24"/>
  <c r="C37" i="24"/>
  <c r="D37" i="24"/>
  <c r="F37" i="24"/>
  <c r="N37" i="24"/>
  <c r="C38" i="24"/>
  <c r="D38" i="24"/>
  <c r="F38" i="24"/>
  <c r="N38" i="24"/>
  <c r="C39" i="24"/>
  <c r="D39" i="24"/>
  <c r="F39" i="24"/>
  <c r="N39" i="24"/>
  <c r="C40" i="24"/>
  <c r="D40" i="24"/>
  <c r="F40" i="24"/>
  <c r="N40" i="24"/>
  <c r="C41" i="24"/>
  <c r="D41" i="24"/>
  <c r="F41" i="24"/>
  <c r="N41" i="24"/>
  <c r="C42" i="24"/>
  <c r="D42" i="24"/>
  <c r="F42" i="24"/>
  <c r="N42" i="24"/>
  <c r="C43" i="24"/>
  <c r="D43" i="24"/>
  <c r="F43" i="24"/>
  <c r="N43" i="24"/>
  <c r="C44" i="24"/>
  <c r="D44" i="24"/>
  <c r="F44" i="24"/>
  <c r="N44" i="24"/>
  <c r="C45" i="24"/>
  <c r="D45" i="24"/>
  <c r="F45" i="24"/>
  <c r="N45" i="24"/>
  <c r="C46" i="24"/>
  <c r="D46" i="24"/>
  <c r="F46" i="24"/>
  <c r="N46" i="24"/>
  <c r="A5" i="23"/>
  <c r="B5" i="23"/>
  <c r="E8" i="3" s="1"/>
  <c r="C5" i="23"/>
  <c r="D5" i="23"/>
  <c r="B6" i="23"/>
  <c r="C6" i="23"/>
  <c r="D6" i="23"/>
  <c r="B7" i="23"/>
  <c r="B7" i="25" s="1"/>
  <c r="C7" i="23"/>
  <c r="D7" i="23"/>
  <c r="B8" i="23"/>
  <c r="B8" i="26" s="1"/>
  <c r="C8" i="23"/>
  <c r="D8" i="23"/>
  <c r="B9" i="23"/>
  <c r="C9" i="23"/>
  <c r="D9" i="23"/>
  <c r="B10" i="23"/>
  <c r="C10" i="23"/>
  <c r="D10" i="23"/>
  <c r="B11" i="23"/>
  <c r="I15" i="24" s="1"/>
  <c r="C11" i="23"/>
  <c r="D11" i="23"/>
  <c r="B12" i="23"/>
  <c r="E178" i="3" s="1"/>
  <c r="C12" i="23"/>
  <c r="D12" i="23"/>
  <c r="B13" i="23"/>
  <c r="C13" i="23"/>
  <c r="D13" i="23"/>
  <c r="B14" i="23"/>
  <c r="C14" i="23"/>
  <c r="D14" i="23"/>
  <c r="B15" i="23"/>
  <c r="C15" i="23"/>
  <c r="D15" i="23"/>
  <c r="B16" i="23"/>
  <c r="C16" i="23"/>
  <c r="D16" i="23"/>
  <c r="B17" i="23"/>
  <c r="B17" i="25"/>
  <c r="C17" i="23"/>
  <c r="D17" i="23"/>
  <c r="B18" i="23"/>
  <c r="C18" i="23"/>
  <c r="D18" i="23"/>
  <c r="B19" i="23"/>
  <c r="C19" i="23"/>
  <c r="D19" i="23"/>
  <c r="B20" i="23"/>
  <c r="C20" i="23"/>
  <c r="D20" i="23"/>
  <c r="B21" i="23"/>
  <c r="C21" i="23"/>
  <c r="D21" i="23"/>
  <c r="B22" i="23"/>
  <c r="C22" i="23"/>
  <c r="D22" i="23"/>
  <c r="B23" i="23"/>
  <c r="C23" i="23"/>
  <c r="D23" i="23"/>
  <c r="B24" i="23"/>
  <c r="C24" i="23"/>
  <c r="D24" i="23"/>
  <c r="B25" i="23"/>
  <c r="C25" i="23"/>
  <c r="D25" i="23"/>
  <c r="B26" i="23"/>
  <c r="C26" i="23"/>
  <c r="D26" i="23"/>
  <c r="B27" i="23"/>
  <c r="C27" i="23"/>
  <c r="D27" i="23"/>
  <c r="B28" i="23"/>
  <c r="C28" i="23"/>
  <c r="D28" i="23"/>
  <c r="B29" i="23"/>
  <c r="C29" i="23"/>
  <c r="D29" i="23"/>
  <c r="B30" i="23"/>
  <c r="C30" i="23"/>
  <c r="D30" i="23"/>
  <c r="B31" i="23"/>
  <c r="C31" i="23"/>
  <c r="D31" i="23"/>
  <c r="B32" i="23"/>
  <c r="C32" i="23"/>
  <c r="D32" i="23"/>
  <c r="B33" i="23"/>
  <c r="C33" i="23"/>
  <c r="D33" i="23"/>
  <c r="B34" i="23"/>
  <c r="C34" i="23"/>
  <c r="D34" i="23"/>
  <c r="B35" i="23"/>
  <c r="C35" i="23"/>
  <c r="D35" i="23"/>
  <c r="B36" i="23"/>
  <c r="C36" i="23"/>
  <c r="D36" i="23"/>
  <c r="B37" i="23"/>
  <c r="C37" i="23"/>
  <c r="D37" i="23"/>
  <c r="B38" i="23"/>
  <c r="C38" i="23"/>
  <c r="D38" i="23"/>
  <c r="B39" i="23"/>
  <c r="C39" i="23"/>
  <c r="D39" i="23"/>
  <c r="B40" i="23"/>
  <c r="C40" i="23"/>
  <c r="D40" i="23"/>
  <c r="B41" i="23"/>
  <c r="C41" i="23"/>
  <c r="D41" i="23"/>
  <c r="B42" i="23"/>
  <c r="C42" i="23"/>
  <c r="D42" i="23"/>
  <c r="B4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A5" i="12"/>
  <c r="B5" i="12"/>
  <c r="C5" i="12"/>
  <c r="D5" i="12"/>
  <c r="E5" i="12"/>
  <c r="F5" i="12"/>
  <c r="G5" i="12"/>
  <c r="C6" i="12"/>
  <c r="D6" i="12"/>
  <c r="E6" i="12"/>
  <c r="F6" i="12"/>
  <c r="G6" i="12"/>
  <c r="C7" i="12"/>
  <c r="D7" i="12"/>
  <c r="E7" i="12"/>
  <c r="F7" i="12"/>
  <c r="G7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E12" i="12"/>
  <c r="F12" i="12"/>
  <c r="G12" i="12"/>
  <c r="C13" i="12"/>
  <c r="D13" i="12"/>
  <c r="E13" i="12"/>
  <c r="F13" i="12"/>
  <c r="G13" i="12"/>
  <c r="C14" i="12"/>
  <c r="D14" i="12"/>
  <c r="E14" i="12"/>
  <c r="F14" i="12"/>
  <c r="G14" i="12"/>
  <c r="C15" i="12"/>
  <c r="D15" i="12"/>
  <c r="E15" i="12"/>
  <c r="F15" i="12"/>
  <c r="G15" i="12"/>
  <c r="C16" i="12"/>
  <c r="D16" i="12"/>
  <c r="E16" i="12"/>
  <c r="F16" i="12"/>
  <c r="G16" i="12"/>
  <c r="C17" i="12"/>
  <c r="D17" i="12"/>
  <c r="E17" i="12"/>
  <c r="F17" i="12"/>
  <c r="G17" i="12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C23" i="12"/>
  <c r="D23" i="12"/>
  <c r="E23" i="12"/>
  <c r="F23" i="12"/>
  <c r="G23" i="12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  <c r="C53" i="12"/>
  <c r="D53" i="12"/>
  <c r="E53" i="12"/>
  <c r="F53" i="12"/>
  <c r="G53" i="12"/>
  <c r="C54" i="12"/>
  <c r="D54" i="12"/>
  <c r="E54" i="12"/>
  <c r="F54" i="12"/>
  <c r="G54" i="12"/>
  <c r="A5" i="11"/>
  <c r="B5" i="11"/>
  <c r="C5" i="11"/>
  <c r="D5" i="11"/>
  <c r="E5" i="11"/>
  <c r="C6" i="11"/>
  <c r="D6" i="11"/>
  <c r="E6" i="11"/>
  <c r="C7" i="11"/>
  <c r="D7" i="11"/>
  <c r="E7" i="11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B9" i="22"/>
  <c r="C9" i="22"/>
  <c r="D9" i="22"/>
  <c r="F9" i="22"/>
  <c r="I9" i="22"/>
  <c r="J9" i="22"/>
  <c r="AQ9" i="22" s="1"/>
  <c r="N9" i="22"/>
  <c r="B14" i="3" s="1"/>
  <c r="C10" i="22"/>
  <c r="D10" i="22"/>
  <c r="N10" i="22"/>
  <c r="C11" i="22"/>
  <c r="D11" i="22"/>
  <c r="N11" i="22"/>
  <c r="C12" i="22"/>
  <c r="D12" i="22"/>
  <c r="N12" i="22"/>
  <c r="C13" i="22"/>
  <c r="D13" i="22"/>
  <c r="N13" i="22"/>
  <c r="D8" i="10" s="1"/>
  <c r="C14" i="22"/>
  <c r="D14" i="22"/>
  <c r="N14" i="22"/>
  <c r="C15" i="22"/>
  <c r="D15" i="22"/>
  <c r="N15" i="22"/>
  <c r="C16" i="22"/>
  <c r="D16" i="22"/>
  <c r="N16" i="22"/>
  <c r="C17" i="22"/>
  <c r="D17" i="22"/>
  <c r="N17" i="22"/>
  <c r="K12" i="7" s="1"/>
  <c r="C18" i="22"/>
  <c r="D18" i="22"/>
  <c r="N18" i="22"/>
  <c r="C19" i="22"/>
  <c r="D19" i="22"/>
  <c r="N19" i="22"/>
  <c r="C20" i="22"/>
  <c r="D20" i="22"/>
  <c r="N20" i="22"/>
  <c r="C21" i="22"/>
  <c r="D21" i="22"/>
  <c r="N21" i="22"/>
  <c r="B297" i="3"/>
  <c r="C22" i="22"/>
  <c r="D22" i="22"/>
  <c r="N22" i="22"/>
  <c r="C23" i="22"/>
  <c r="D23" i="22"/>
  <c r="N23" i="22"/>
  <c r="C24" i="22"/>
  <c r="D24" i="22"/>
  <c r="N24" i="22"/>
  <c r="C25" i="22"/>
  <c r="D25" i="22"/>
  <c r="N25" i="22"/>
  <c r="C26" i="22"/>
  <c r="D26" i="22"/>
  <c r="N26" i="22"/>
  <c r="C27" i="22"/>
  <c r="D27" i="22"/>
  <c r="N27" i="22"/>
  <c r="C28" i="22"/>
  <c r="D28" i="22"/>
  <c r="N28" i="22"/>
  <c r="C29" i="22"/>
  <c r="D29" i="22"/>
  <c r="N29" i="22"/>
  <c r="C30" i="22"/>
  <c r="D30" i="22"/>
  <c r="N30" i="22"/>
  <c r="C31" i="22"/>
  <c r="D31" i="22"/>
  <c r="N31" i="22"/>
  <c r="C32" i="22"/>
  <c r="D32" i="22"/>
  <c r="N32" i="22"/>
  <c r="C33" i="22"/>
  <c r="D33" i="22"/>
  <c r="N33" i="22"/>
  <c r="C34" i="22"/>
  <c r="D34" i="22"/>
  <c r="N34" i="22"/>
  <c r="C35" i="22"/>
  <c r="D35" i="22"/>
  <c r="N35" i="22"/>
  <c r="C36" i="22"/>
  <c r="D36" i="22"/>
  <c r="N36" i="22"/>
  <c r="C37" i="22"/>
  <c r="D37" i="22"/>
  <c r="N37" i="22"/>
  <c r="C38" i="22"/>
  <c r="D38" i="22"/>
  <c r="N38" i="22"/>
  <c r="C39" i="22"/>
  <c r="D39" i="22"/>
  <c r="N39" i="22"/>
  <c r="C40" i="22"/>
  <c r="D40" i="22"/>
  <c r="N40" i="22"/>
  <c r="C41" i="22"/>
  <c r="D41" i="22"/>
  <c r="N41" i="22"/>
  <c r="C42" i="22"/>
  <c r="D42" i="22"/>
  <c r="N42" i="22"/>
  <c r="C43" i="22"/>
  <c r="D43" i="22"/>
  <c r="N43" i="22"/>
  <c r="C44" i="22"/>
  <c r="D44" i="22"/>
  <c r="N44" i="22"/>
  <c r="C45" i="22"/>
  <c r="D45" i="22"/>
  <c r="N45" i="22"/>
  <c r="C46" i="22"/>
  <c r="D46" i="22"/>
  <c r="N46" i="22"/>
  <c r="A5" i="4"/>
  <c r="A4" i="3"/>
  <c r="C5" i="4"/>
  <c r="B4" i="3" s="1"/>
  <c r="D5" i="4"/>
  <c r="F4" i="3" s="1"/>
  <c r="B36" i="3"/>
  <c r="C6" i="4"/>
  <c r="B32" i="3" s="1"/>
  <c r="D6" i="4"/>
  <c r="F32" i="3" s="1"/>
  <c r="B55" i="3"/>
  <c r="C7" i="4"/>
  <c r="B51" i="3"/>
  <c r="D7" i="4"/>
  <c r="F51" i="3"/>
  <c r="B83" i="3"/>
  <c r="C8" i="4"/>
  <c r="B79" i="3" s="1"/>
  <c r="D8" i="4"/>
  <c r="F79" i="3"/>
  <c r="B103" i="3"/>
  <c r="C9" i="4"/>
  <c r="B99" i="3" s="1"/>
  <c r="D9" i="4"/>
  <c r="F99" i="3" s="1"/>
  <c r="B131" i="3"/>
  <c r="C10" i="4"/>
  <c r="B127" i="3"/>
  <c r="D10" i="4"/>
  <c r="F127" i="3"/>
  <c r="B150" i="3"/>
  <c r="C11" i="4"/>
  <c r="B146" i="3" s="1"/>
  <c r="D11" i="4"/>
  <c r="F146" i="3"/>
  <c r="B178" i="3"/>
  <c r="C12" i="4"/>
  <c r="B174" i="3" s="1"/>
  <c r="D12" i="4"/>
  <c r="F174" i="3"/>
  <c r="B197" i="3"/>
  <c r="C13" i="4"/>
  <c r="B193" i="3" s="1"/>
  <c r="D13" i="4"/>
  <c r="F193" i="3"/>
  <c r="B225" i="3"/>
  <c r="C14" i="4"/>
  <c r="B221" i="3" s="1"/>
  <c r="D14" i="4"/>
  <c r="F221" i="3"/>
  <c r="B244" i="3"/>
  <c r="C15" i="4"/>
  <c r="B240" i="3"/>
  <c r="D15" i="4"/>
  <c r="F240" i="3"/>
  <c r="B272" i="3"/>
  <c r="C16" i="4"/>
  <c r="B268" i="3"/>
  <c r="D16" i="4"/>
  <c r="F268" i="3"/>
  <c r="B291" i="3"/>
  <c r="C17" i="4"/>
  <c r="B287" i="3"/>
  <c r="D17" i="4"/>
  <c r="F287" i="3"/>
  <c r="B319" i="3"/>
  <c r="C18" i="4"/>
  <c r="B315" i="3"/>
  <c r="D18" i="4"/>
  <c r="F315" i="3"/>
  <c r="B338" i="3"/>
  <c r="C19" i="4"/>
  <c r="B334" i="3"/>
  <c r="D19" i="4"/>
  <c r="F334" i="3"/>
  <c r="B366" i="3"/>
  <c r="C20" i="4"/>
  <c r="B362" i="3"/>
  <c r="D20" i="4"/>
  <c r="F362" i="3"/>
  <c r="B385" i="3"/>
  <c r="C21" i="4"/>
  <c r="B381" i="3"/>
  <c r="D21" i="4"/>
  <c r="F381" i="3"/>
  <c r="B413" i="3"/>
  <c r="C22" i="4"/>
  <c r="B409" i="3"/>
  <c r="D22" i="4"/>
  <c r="F409" i="3"/>
  <c r="B432" i="3"/>
  <c r="C23" i="4"/>
  <c r="B428" i="3"/>
  <c r="D23" i="4"/>
  <c r="F428" i="3"/>
  <c r="B460" i="3"/>
  <c r="C24" i="4"/>
  <c r="B456" i="3"/>
  <c r="D24" i="4"/>
  <c r="F456" i="3"/>
  <c r="B479" i="3"/>
  <c r="C25" i="4"/>
  <c r="B475" i="3"/>
  <c r="D25" i="4"/>
  <c r="F475" i="3"/>
  <c r="B507" i="3"/>
  <c r="C26" i="4"/>
  <c r="B503" i="3"/>
  <c r="D26" i="4"/>
  <c r="F503" i="3"/>
  <c r="B526" i="3"/>
  <c r="C27" i="4"/>
  <c r="B522" i="3"/>
  <c r="D27" i="4"/>
  <c r="F522" i="3"/>
  <c r="B554" i="3"/>
  <c r="C28" i="4"/>
  <c r="B550" i="3"/>
  <c r="D28" i="4"/>
  <c r="F550" i="3"/>
  <c r="B573" i="3"/>
  <c r="C29" i="4"/>
  <c r="B569" i="3"/>
  <c r="D29" i="4"/>
  <c r="F569" i="3"/>
  <c r="B601" i="3"/>
  <c r="C30" i="4"/>
  <c r="B597" i="3"/>
  <c r="D30" i="4"/>
  <c r="F597" i="3"/>
  <c r="B620" i="3"/>
  <c r="C31" i="4"/>
  <c r="B616" i="3"/>
  <c r="D31" i="4"/>
  <c r="F616" i="3"/>
  <c r="B648" i="3"/>
  <c r="C32" i="4"/>
  <c r="B644" i="3"/>
  <c r="D32" i="4"/>
  <c r="F644" i="3"/>
  <c r="B667" i="3"/>
  <c r="C33" i="4"/>
  <c r="B663" i="3"/>
  <c r="D33" i="4"/>
  <c r="F663" i="3"/>
  <c r="B695" i="3"/>
  <c r="C34" i="4"/>
  <c r="B691" i="3"/>
  <c r="D34" i="4"/>
  <c r="F691" i="3"/>
  <c r="B714" i="3"/>
  <c r="C35" i="4"/>
  <c r="B710" i="3"/>
  <c r="D35" i="4"/>
  <c r="F710" i="3"/>
  <c r="B742" i="3"/>
  <c r="C36" i="4"/>
  <c r="B738" i="3"/>
  <c r="D36" i="4"/>
  <c r="F738" i="3"/>
  <c r="B761" i="3"/>
  <c r="C37" i="4"/>
  <c r="B757" i="3"/>
  <c r="D37" i="4"/>
  <c r="F757" i="3"/>
  <c r="B789" i="3"/>
  <c r="C38" i="4"/>
  <c r="B785" i="3"/>
  <c r="D38" i="4"/>
  <c r="F785" i="3"/>
  <c r="B808" i="3"/>
  <c r="C39" i="4"/>
  <c r="B804" i="3"/>
  <c r="D39" i="4"/>
  <c r="F804" i="3"/>
  <c r="B836" i="3"/>
  <c r="C40" i="4"/>
  <c r="B832" i="3"/>
  <c r="D40" i="4"/>
  <c r="F832" i="3"/>
  <c r="B855" i="3"/>
  <c r="C41" i="4"/>
  <c r="B851" i="3"/>
  <c r="D41" i="4"/>
  <c r="F851" i="3"/>
  <c r="B883" i="3"/>
  <c r="C42" i="4"/>
  <c r="B879" i="3"/>
  <c r="D42" i="4"/>
  <c r="F879" i="3"/>
  <c r="B902" i="3"/>
  <c r="B898" i="3"/>
  <c r="F898" i="3"/>
  <c r="B930" i="3"/>
  <c r="B926" i="3"/>
  <c r="F926" i="3"/>
  <c r="B949" i="3"/>
  <c r="B945" i="3"/>
  <c r="F945" i="3"/>
  <c r="B973" i="3"/>
  <c r="F973" i="3"/>
  <c r="B992" i="3"/>
  <c r="F992" i="3"/>
  <c r="B1020" i="3"/>
  <c r="F1020" i="3"/>
  <c r="B1039" i="3"/>
  <c r="F1039" i="3"/>
  <c r="B1165" i="3"/>
  <c r="B1067" i="3"/>
  <c r="F1067" i="3"/>
  <c r="B51" i="12"/>
  <c r="B1086" i="3"/>
  <c r="F1086" i="3"/>
  <c r="B52" i="12"/>
  <c r="B1114" i="3"/>
  <c r="F1114" i="3"/>
  <c r="B53" i="12"/>
  <c r="B1133" i="3"/>
  <c r="F1133" i="3"/>
  <c r="B54" i="12"/>
  <c r="B1161" i="3"/>
  <c r="F1161" i="3"/>
  <c r="I53" i="15"/>
  <c r="E17" i="32"/>
  <c r="H325" i="3"/>
  <c r="E42" i="3"/>
  <c r="F16" i="10"/>
  <c r="E16" i="32"/>
  <c r="E4" i="32"/>
  <c r="I21" i="29"/>
  <c r="B17" i="30"/>
  <c r="J21" i="29"/>
  <c r="H295" i="3"/>
  <c r="B17" i="31"/>
  <c r="E16" i="27"/>
  <c r="E16" i="10"/>
  <c r="I9" i="29"/>
  <c r="B5" i="30"/>
  <c r="J9" i="29"/>
  <c r="AQ9" i="29"/>
  <c r="S9" i="29" s="1"/>
  <c r="S4" i="7" s="1"/>
  <c r="E4" i="27"/>
  <c r="E4" i="10"/>
  <c r="J21" i="24"/>
  <c r="AQ21" i="24"/>
  <c r="B17" i="26"/>
  <c r="E291" i="3"/>
  <c r="I21" i="24"/>
  <c r="E16" i="5"/>
  <c r="D16" i="10"/>
  <c r="G16" i="10"/>
  <c r="J9" i="24"/>
  <c r="AQ9" i="24" s="1"/>
  <c r="I9" i="24"/>
  <c r="L4" i="7" s="1"/>
  <c r="B5" i="25"/>
  <c r="B5" i="26"/>
  <c r="B11" i="3"/>
  <c r="X21" i="29"/>
  <c r="H294" i="3"/>
  <c r="Y21" i="29"/>
  <c r="L9" i="29"/>
  <c r="P9" i="29" s="1"/>
  <c r="Y21" i="24"/>
  <c r="L21" i="24"/>
  <c r="AI21" i="24"/>
  <c r="Z21" i="24"/>
  <c r="E12" i="3"/>
  <c r="P21" i="24"/>
  <c r="E5" i="32"/>
  <c r="F5" i="10"/>
  <c r="AO9" i="24"/>
  <c r="D5" i="10"/>
  <c r="A53" i="10"/>
  <c r="B53" i="32"/>
  <c r="A54" i="31"/>
  <c r="A54" i="30"/>
  <c r="B53" i="27"/>
  <c r="A54" i="26"/>
  <c r="A54" i="25"/>
  <c r="A52" i="10"/>
  <c r="B52" i="32"/>
  <c r="A53" i="31"/>
  <c r="A53" i="30"/>
  <c r="B52" i="27"/>
  <c r="A53" i="26"/>
  <c r="A53" i="25"/>
  <c r="A51" i="10"/>
  <c r="B51" i="32"/>
  <c r="A52" i="31"/>
  <c r="A52" i="30"/>
  <c r="B51" i="27"/>
  <c r="A52" i="26"/>
  <c r="A52" i="25"/>
  <c r="A50" i="10"/>
  <c r="B50" i="32"/>
  <c r="A51" i="31"/>
  <c r="A51" i="30"/>
  <c r="B50" i="27"/>
  <c r="A51" i="26"/>
  <c r="A51" i="25"/>
  <c r="A49" i="10"/>
  <c r="B49" i="32"/>
  <c r="A50" i="31"/>
  <c r="A50" i="30"/>
  <c r="B49" i="27"/>
  <c r="A50" i="26"/>
  <c r="A50" i="25"/>
  <c r="A48" i="10"/>
  <c r="B48" i="32"/>
  <c r="A49" i="31"/>
  <c r="A49" i="30"/>
  <c r="B48" i="27"/>
  <c r="A49" i="26"/>
  <c r="A49" i="25"/>
  <c r="A47" i="10"/>
  <c r="B47" i="32"/>
  <c r="A48" i="31"/>
  <c r="A48" i="30"/>
  <c r="B47" i="27"/>
  <c r="A48" i="26"/>
  <c r="A48" i="25"/>
  <c r="A46" i="10"/>
  <c r="B46" i="32"/>
  <c r="A47" i="31"/>
  <c r="A47" i="30"/>
  <c r="B46" i="27"/>
  <c r="A47" i="26"/>
  <c r="A47" i="25"/>
  <c r="A45" i="10"/>
  <c r="B45" i="32"/>
  <c r="A46" i="31"/>
  <c r="A46" i="30"/>
  <c r="B45" i="27"/>
  <c r="A46" i="26"/>
  <c r="A46" i="25"/>
  <c r="A44" i="10"/>
  <c r="B44" i="32"/>
  <c r="A45" i="31"/>
  <c r="A45" i="30"/>
  <c r="B44" i="27"/>
  <c r="A45" i="26"/>
  <c r="A45" i="25"/>
  <c r="A43" i="10"/>
  <c r="B43" i="32"/>
  <c r="A44" i="31"/>
  <c r="A44" i="30"/>
  <c r="B43" i="27"/>
  <c r="A44" i="26"/>
  <c r="A44" i="25"/>
  <c r="A42" i="10"/>
  <c r="B42" i="32"/>
  <c r="A43" i="31"/>
  <c r="A43" i="30"/>
  <c r="B42" i="27"/>
  <c r="A43" i="26"/>
  <c r="A43" i="25"/>
  <c r="A41" i="10"/>
  <c r="B41" i="32"/>
  <c r="A42" i="31"/>
  <c r="A42" i="30"/>
  <c r="B41" i="27"/>
  <c r="A42" i="26"/>
  <c r="A42" i="25"/>
  <c r="B46" i="24"/>
  <c r="A40" i="10"/>
  <c r="B40" i="32"/>
  <c r="A41" i="31"/>
  <c r="A41" i="30"/>
  <c r="B45" i="29"/>
  <c r="A41" i="28"/>
  <c r="B40" i="27"/>
  <c r="A41" i="26"/>
  <c r="A41" i="25"/>
  <c r="B45" i="24"/>
  <c r="A39" i="10"/>
  <c r="B39" i="32"/>
  <c r="A40" i="31"/>
  <c r="A40" i="30"/>
  <c r="B44" i="29"/>
  <c r="A40" i="28"/>
  <c r="B39" i="27"/>
  <c r="A40" i="26"/>
  <c r="A40" i="25"/>
  <c r="B44" i="24"/>
  <c r="A38" i="10"/>
  <c r="B38" i="32"/>
  <c r="A39" i="31"/>
  <c r="A39" i="30"/>
  <c r="B43" i="29"/>
  <c r="A39" i="28"/>
  <c r="B38" i="27"/>
  <c r="A39" i="26"/>
  <c r="A39" i="25"/>
  <c r="B43" i="24"/>
  <c r="A37" i="10"/>
  <c r="B37" i="32"/>
  <c r="A38" i="31"/>
  <c r="A38" i="30"/>
  <c r="B42" i="29"/>
  <c r="A38" i="28"/>
  <c r="B37" i="27"/>
  <c r="A38" i="26"/>
  <c r="A38" i="25"/>
  <c r="B42" i="24"/>
  <c r="A36" i="10"/>
  <c r="B36" i="32"/>
  <c r="A37" i="31"/>
  <c r="A37" i="30"/>
  <c r="B41" i="29"/>
  <c r="A37" i="28"/>
  <c r="B36" i="27"/>
  <c r="A37" i="26"/>
  <c r="A37" i="25"/>
  <c r="B41" i="24"/>
  <c r="A35" i="10"/>
  <c r="B35" i="32"/>
  <c r="A36" i="31"/>
  <c r="A36" i="30"/>
  <c r="B40" i="29"/>
  <c r="A36" i="28"/>
  <c r="B35" i="27"/>
  <c r="A36" i="26"/>
  <c r="A36" i="25"/>
  <c r="B40" i="24"/>
  <c r="A34" i="10"/>
  <c r="B34" i="32"/>
  <c r="A35" i="31"/>
  <c r="A35" i="30"/>
  <c r="B39" i="29"/>
  <c r="A35" i="28"/>
  <c r="B34" i="27"/>
  <c r="A35" i="26"/>
  <c r="A35" i="25"/>
  <c r="B39" i="24"/>
  <c r="A33" i="10"/>
  <c r="B33" i="32"/>
  <c r="A34" i="31"/>
  <c r="A34" i="30"/>
  <c r="B38" i="29"/>
  <c r="A34" i="28"/>
  <c r="B33" i="27"/>
  <c r="A34" i="26"/>
  <c r="A34" i="25"/>
  <c r="B38" i="24"/>
  <c r="A32" i="10"/>
  <c r="B32" i="32"/>
  <c r="A33" i="31"/>
  <c r="A33" i="30"/>
  <c r="B37" i="29"/>
  <c r="A33" i="28"/>
  <c r="B32" i="27"/>
  <c r="A33" i="26"/>
  <c r="A33" i="25"/>
  <c r="B37" i="24"/>
  <c r="A31" i="10"/>
  <c r="B31" i="32"/>
  <c r="A32" i="31"/>
  <c r="A32" i="30"/>
  <c r="B36" i="29"/>
  <c r="A32" i="28"/>
  <c r="B31" i="27"/>
  <c r="A32" i="26"/>
  <c r="A32" i="25"/>
  <c r="B36" i="24"/>
  <c r="A30" i="10"/>
  <c r="B30" i="32"/>
  <c r="A31" i="31"/>
  <c r="A31" i="30"/>
  <c r="B35" i="29"/>
  <c r="A31" i="28"/>
  <c r="B30" i="27"/>
  <c r="A31" i="26"/>
  <c r="A31" i="25"/>
  <c r="B35" i="24"/>
  <c r="A29" i="10"/>
  <c r="B29" i="32"/>
  <c r="A30" i="31"/>
  <c r="A30" i="30"/>
  <c r="B34" i="29"/>
  <c r="A30" i="28"/>
  <c r="B29" i="27"/>
  <c r="A30" i="26"/>
  <c r="A30" i="25"/>
  <c r="B34" i="24"/>
  <c r="A28" i="10"/>
  <c r="B28" i="32"/>
  <c r="A29" i="31"/>
  <c r="A29" i="30"/>
  <c r="B33" i="29"/>
  <c r="A29" i="28"/>
  <c r="B28" i="27"/>
  <c r="A29" i="26"/>
  <c r="A29" i="25"/>
  <c r="B33" i="24"/>
  <c r="A27" i="10"/>
  <c r="B27" i="32"/>
  <c r="A28" i="31"/>
  <c r="A28" i="30"/>
  <c r="B32" i="29"/>
  <c r="A28" i="28"/>
  <c r="B27" i="27"/>
  <c r="A28" i="26"/>
  <c r="A28" i="25"/>
  <c r="B32" i="24"/>
  <c r="A26" i="10"/>
  <c r="B26" i="32"/>
  <c r="A27" i="31"/>
  <c r="A27" i="30"/>
  <c r="B31" i="29"/>
  <c r="A27" i="28"/>
  <c r="B26" i="27"/>
  <c r="A27" i="26"/>
  <c r="A27" i="25"/>
  <c r="B31" i="24"/>
  <c r="A25" i="10"/>
  <c r="B25" i="32"/>
  <c r="A26" i="31"/>
  <c r="A26" i="30"/>
  <c r="B30" i="29"/>
  <c r="A26" i="28"/>
  <c r="B25" i="27"/>
  <c r="A26" i="26"/>
  <c r="A26" i="25"/>
  <c r="B30" i="24"/>
  <c r="A24" i="10"/>
  <c r="B24" i="32"/>
  <c r="A25" i="31"/>
  <c r="A25" i="30"/>
  <c r="B29" i="29"/>
  <c r="A25" i="28"/>
  <c r="B24" i="27"/>
  <c r="A25" i="26"/>
  <c r="A25" i="25"/>
  <c r="B29" i="24"/>
  <c r="A23" i="10"/>
  <c r="B23" i="32"/>
  <c r="A24" i="31"/>
  <c r="A24" i="30"/>
  <c r="B28" i="29"/>
  <c r="A24" i="28"/>
  <c r="B23" i="27"/>
  <c r="A24" i="26"/>
  <c r="A24" i="25"/>
  <c r="B28" i="24"/>
  <c r="A22" i="10"/>
  <c r="B22" i="32"/>
  <c r="A23" i="31"/>
  <c r="A23" i="30"/>
  <c r="B27" i="29"/>
  <c r="A23" i="28"/>
  <c r="B22" i="27"/>
  <c r="A23" i="26"/>
  <c r="A23" i="25"/>
  <c r="B27" i="24"/>
  <c r="A21" i="10"/>
  <c r="B21" i="32"/>
  <c r="A22" i="31"/>
  <c r="A22" i="30"/>
  <c r="B26" i="29"/>
  <c r="A22" i="28"/>
  <c r="B21" i="27"/>
  <c r="A22" i="26"/>
  <c r="A22" i="25"/>
  <c r="B26" i="24"/>
  <c r="A20" i="10"/>
  <c r="B20" i="32"/>
  <c r="A21" i="31"/>
  <c r="A21" i="30"/>
  <c r="B25" i="29"/>
  <c r="A21" i="28"/>
  <c r="B20" i="27"/>
  <c r="A21" i="26"/>
  <c r="A21" i="25"/>
  <c r="B25" i="24"/>
  <c r="A19" i="10"/>
  <c r="B19" i="32"/>
  <c r="A20" i="31"/>
  <c r="A20" i="30"/>
  <c r="B24" i="29"/>
  <c r="A20" i="28"/>
  <c r="B19" i="27"/>
  <c r="A20" i="26"/>
  <c r="A20" i="25"/>
  <c r="B24" i="24"/>
  <c r="A18" i="10"/>
  <c r="B18" i="32"/>
  <c r="A19" i="31"/>
  <c r="A19" i="30"/>
  <c r="B23" i="29"/>
  <c r="A19" i="28"/>
  <c r="B18" i="27"/>
  <c r="A19" i="26"/>
  <c r="A19" i="25"/>
  <c r="B23" i="24"/>
  <c r="A17" i="10"/>
  <c r="B17" i="32"/>
  <c r="A18" i="31"/>
  <c r="A18" i="30"/>
  <c r="B22" i="29"/>
  <c r="A18" i="28"/>
  <c r="B17" i="27"/>
  <c r="A18" i="26"/>
  <c r="A18" i="25"/>
  <c r="B22" i="24"/>
  <c r="A16" i="10"/>
  <c r="B16" i="32"/>
  <c r="A17" i="31"/>
  <c r="A17" i="30"/>
  <c r="B21" i="29"/>
  <c r="A17" i="28"/>
  <c r="B16" i="27"/>
  <c r="A17" i="26"/>
  <c r="A17" i="25"/>
  <c r="B21" i="24"/>
  <c r="A15" i="10"/>
  <c r="B15" i="32"/>
  <c r="A16" i="31"/>
  <c r="A16" i="30"/>
  <c r="B20" i="29"/>
  <c r="A16" i="28"/>
  <c r="B15" i="27"/>
  <c r="A16" i="26"/>
  <c r="A16" i="25"/>
  <c r="B20" i="24"/>
  <c r="A14" i="10"/>
  <c r="B14" i="32"/>
  <c r="A15" i="31"/>
  <c r="A15" i="30"/>
  <c r="B19" i="29"/>
  <c r="A15" i="28"/>
  <c r="B14" i="27"/>
  <c r="A15" i="26"/>
  <c r="A15" i="25"/>
  <c r="B19" i="24"/>
  <c r="A13" i="10"/>
  <c r="B13" i="7"/>
  <c r="B13" i="32"/>
  <c r="A14" i="31"/>
  <c r="A14" i="30"/>
  <c r="B18" i="29"/>
  <c r="A14" i="28"/>
  <c r="B13" i="27"/>
  <c r="A14" i="26"/>
  <c r="A14" i="25"/>
  <c r="B18" i="24"/>
  <c r="A12" i="10"/>
  <c r="B12" i="7"/>
  <c r="B12" i="32"/>
  <c r="A13" i="31"/>
  <c r="A13" i="30"/>
  <c r="B17" i="29"/>
  <c r="A13" i="28"/>
  <c r="B12" i="27"/>
  <c r="A13" i="26"/>
  <c r="A13" i="25"/>
  <c r="B17" i="24"/>
  <c r="A11" i="10"/>
  <c r="B11" i="7"/>
  <c r="B11" i="32"/>
  <c r="A12" i="31"/>
  <c r="A12" i="30"/>
  <c r="B16" i="29"/>
  <c r="A12" i="28"/>
  <c r="B11" i="27"/>
  <c r="A12" i="26"/>
  <c r="A12" i="25"/>
  <c r="B16" i="24"/>
  <c r="A10" i="10"/>
  <c r="B10" i="7"/>
  <c r="B10" i="32"/>
  <c r="A11" i="31"/>
  <c r="A11" i="30"/>
  <c r="B15" i="29"/>
  <c r="A11" i="28"/>
  <c r="B10" i="27"/>
  <c r="A11" i="26"/>
  <c r="A11" i="25"/>
  <c r="B15" i="24"/>
  <c r="A9" i="10"/>
  <c r="B9" i="7"/>
  <c r="B9" i="32"/>
  <c r="A10" i="31"/>
  <c r="A10" i="30"/>
  <c r="B14" i="29"/>
  <c r="A10" i="28"/>
  <c r="B9" i="27"/>
  <c r="A10" i="26"/>
  <c r="A10" i="25"/>
  <c r="B14" i="24"/>
  <c r="A8" i="10"/>
  <c r="B8" i="7"/>
  <c r="B8" i="32"/>
  <c r="A9" i="31"/>
  <c r="A9" i="30"/>
  <c r="B13" i="29"/>
  <c r="A9" i="28"/>
  <c r="B8" i="27"/>
  <c r="A9" i="26"/>
  <c r="A9" i="25"/>
  <c r="B13" i="24"/>
  <c r="A7" i="10"/>
  <c r="B7" i="7"/>
  <c r="B7" i="32"/>
  <c r="A8" i="31"/>
  <c r="A8" i="30"/>
  <c r="B12" i="29"/>
  <c r="A8" i="28"/>
  <c r="B7" i="27"/>
  <c r="A8" i="26"/>
  <c r="A8" i="25"/>
  <c r="B12" i="24"/>
  <c r="A6" i="10"/>
  <c r="B6" i="7"/>
  <c r="B6" i="32"/>
  <c r="A7" i="31"/>
  <c r="A7" i="30"/>
  <c r="B11" i="29"/>
  <c r="A7" i="28"/>
  <c r="B6" i="27"/>
  <c r="A7" i="26"/>
  <c r="A7" i="25"/>
  <c r="B11" i="24"/>
  <c r="A5" i="10"/>
  <c r="B5" i="7"/>
  <c r="B5" i="32"/>
  <c r="A6" i="31"/>
  <c r="A6" i="30"/>
  <c r="B10" i="29"/>
  <c r="A6" i="28"/>
  <c r="B5" i="27"/>
  <c r="A6" i="26"/>
  <c r="A6" i="25"/>
  <c r="B10" i="24"/>
  <c r="A1161" i="3"/>
  <c r="A1133" i="3"/>
  <c r="A1114" i="3"/>
  <c r="A1086" i="3"/>
  <c r="A1067" i="3"/>
  <c r="B1043" i="3"/>
  <c r="B1137" i="3"/>
  <c r="A1039" i="3"/>
  <c r="B1024" i="3"/>
  <c r="B1118" i="3"/>
  <c r="A1020" i="3"/>
  <c r="B996" i="3"/>
  <c r="B1090" i="3"/>
  <c r="A992" i="3"/>
  <c r="B977" i="3"/>
  <c r="B1071" i="3"/>
  <c r="A973" i="3"/>
  <c r="A945" i="3"/>
  <c r="A926" i="3"/>
  <c r="A898" i="3"/>
  <c r="A42" i="4"/>
  <c r="A879" i="3"/>
  <c r="A41" i="4"/>
  <c r="A851" i="3"/>
  <c r="A40" i="4"/>
  <c r="A832" i="3"/>
  <c r="A39" i="4"/>
  <c r="A804" i="3"/>
  <c r="A38" i="4"/>
  <c r="A785" i="3"/>
  <c r="A37" i="4"/>
  <c r="A757" i="3"/>
  <c r="A36" i="4"/>
  <c r="A738" i="3"/>
  <c r="A35" i="4"/>
  <c r="A710" i="3"/>
  <c r="A34" i="4"/>
  <c r="A691" i="3"/>
  <c r="A33" i="4"/>
  <c r="A663" i="3"/>
  <c r="A32" i="4"/>
  <c r="A644" i="3"/>
  <c r="A31" i="4"/>
  <c r="A616" i="3"/>
  <c r="A30" i="4"/>
  <c r="A597" i="3"/>
  <c r="A29" i="4"/>
  <c r="A569" i="3"/>
  <c r="A28" i="4"/>
  <c r="A550" i="3"/>
  <c r="A27" i="4"/>
  <c r="A522" i="3"/>
  <c r="A26" i="4"/>
  <c r="A503" i="3"/>
  <c r="A25" i="4"/>
  <c r="A475" i="3"/>
  <c r="A24" i="4"/>
  <c r="A456" i="3"/>
  <c r="A23" i="4"/>
  <c r="A428" i="3"/>
  <c r="A22" i="4"/>
  <c r="A409" i="3"/>
  <c r="A21" i="4"/>
  <c r="A381" i="3"/>
  <c r="A20" i="4"/>
  <c r="A362" i="3"/>
  <c r="A19" i="4"/>
  <c r="A334" i="3"/>
  <c r="A18" i="4"/>
  <c r="A315" i="3"/>
  <c r="A17" i="4"/>
  <c r="A287" i="3"/>
  <c r="A16" i="4"/>
  <c r="A268" i="3"/>
  <c r="A15" i="4"/>
  <c r="A240" i="3"/>
  <c r="A14" i="4"/>
  <c r="A221" i="3" s="1"/>
  <c r="A13" i="4"/>
  <c r="A193" i="3" s="1"/>
  <c r="A12" i="4"/>
  <c r="A174" i="3"/>
  <c r="A11" i="4"/>
  <c r="A146" i="3"/>
  <c r="A10" i="4"/>
  <c r="A127" i="3"/>
  <c r="A9" i="4"/>
  <c r="A99" i="3"/>
  <c r="A8" i="4"/>
  <c r="A79" i="3"/>
  <c r="A7" i="4"/>
  <c r="A51" i="3" s="1"/>
  <c r="A6" i="4"/>
  <c r="A32" i="3" s="1"/>
  <c r="J46" i="22"/>
  <c r="AQ46" i="22"/>
  <c r="I46" i="22"/>
  <c r="F46" i="22"/>
  <c r="B46" i="22"/>
  <c r="J45" i="22"/>
  <c r="AQ45" i="22"/>
  <c r="I45" i="22"/>
  <c r="F45" i="22"/>
  <c r="B45" i="22"/>
  <c r="J44" i="22"/>
  <c r="AQ44" i="22"/>
  <c r="I44" i="22"/>
  <c r="F44" i="22"/>
  <c r="B44" i="22"/>
  <c r="J43" i="22"/>
  <c r="AQ43" i="22"/>
  <c r="I43" i="22"/>
  <c r="F43" i="22"/>
  <c r="B43" i="22"/>
  <c r="J42" i="22"/>
  <c r="AQ42" i="22"/>
  <c r="I42" i="22"/>
  <c r="F42" i="22"/>
  <c r="B42" i="22"/>
  <c r="J41" i="22"/>
  <c r="AQ41" i="22"/>
  <c r="I41" i="22"/>
  <c r="F41" i="22"/>
  <c r="B41" i="22"/>
  <c r="J40" i="22"/>
  <c r="AQ40" i="22"/>
  <c r="I40" i="22"/>
  <c r="F40" i="22"/>
  <c r="B40" i="22"/>
  <c r="J39" i="22"/>
  <c r="AQ39" i="22"/>
  <c r="I39" i="22"/>
  <c r="F39" i="22"/>
  <c r="B39" i="22"/>
  <c r="J38" i="22"/>
  <c r="AQ38" i="22"/>
  <c r="I38" i="22"/>
  <c r="F38" i="22"/>
  <c r="B38" i="22"/>
  <c r="J37" i="22"/>
  <c r="AQ37" i="22"/>
  <c r="I37" i="22"/>
  <c r="F37" i="22"/>
  <c r="B37" i="22"/>
  <c r="J36" i="22"/>
  <c r="AQ36" i="22"/>
  <c r="I36" i="22"/>
  <c r="F36" i="22"/>
  <c r="B36" i="22"/>
  <c r="J35" i="22"/>
  <c r="AQ35" i="22"/>
  <c r="I35" i="22"/>
  <c r="F35" i="22"/>
  <c r="B35" i="22"/>
  <c r="J34" i="22"/>
  <c r="AQ34" i="22"/>
  <c r="I34" i="22"/>
  <c r="F34" i="22"/>
  <c r="B34" i="22"/>
  <c r="J33" i="22"/>
  <c r="AQ33" i="22"/>
  <c r="I33" i="22"/>
  <c r="F33" i="22"/>
  <c r="B33" i="22"/>
  <c r="J32" i="22"/>
  <c r="AQ32" i="22"/>
  <c r="I32" i="22"/>
  <c r="F32" i="22"/>
  <c r="B32" i="22"/>
  <c r="J31" i="22"/>
  <c r="AQ31" i="22"/>
  <c r="I31" i="22"/>
  <c r="F31" i="22"/>
  <c r="B31" i="22"/>
  <c r="J30" i="22"/>
  <c r="AQ30" i="22"/>
  <c r="I30" i="22"/>
  <c r="F30" i="22"/>
  <c r="B30" i="22"/>
  <c r="J29" i="22"/>
  <c r="AQ29" i="22"/>
  <c r="I29" i="22"/>
  <c r="F29" i="22"/>
  <c r="B29" i="22"/>
  <c r="J28" i="22"/>
  <c r="AQ28" i="22"/>
  <c r="I28" i="22"/>
  <c r="F28" i="22"/>
  <c r="B28" i="22"/>
  <c r="J27" i="22"/>
  <c r="AQ27" i="22"/>
  <c r="I27" i="22"/>
  <c r="F27" i="22"/>
  <c r="B27" i="22"/>
  <c r="J26" i="22"/>
  <c r="AQ26" i="22"/>
  <c r="I26" i="22"/>
  <c r="F26" i="22"/>
  <c r="B26" i="22"/>
  <c r="J25" i="22"/>
  <c r="AQ25" i="22"/>
  <c r="I25" i="22"/>
  <c r="F25" i="22"/>
  <c r="B25" i="22"/>
  <c r="J24" i="22"/>
  <c r="AQ24" i="22"/>
  <c r="I24" i="22"/>
  <c r="F24" i="22"/>
  <c r="B24" i="22"/>
  <c r="J23" i="22"/>
  <c r="AQ23" i="22"/>
  <c r="I23" i="22"/>
  <c r="F23" i="22"/>
  <c r="B23" i="22"/>
  <c r="J22" i="22"/>
  <c r="AQ22" i="22"/>
  <c r="I22" i="22"/>
  <c r="F22" i="22"/>
  <c r="B22" i="22"/>
  <c r="J21" i="22"/>
  <c r="AQ21" i="22"/>
  <c r="I21" i="22"/>
  <c r="F21" i="22"/>
  <c r="B21" i="22"/>
  <c r="J20" i="22"/>
  <c r="AQ20" i="22"/>
  <c r="I20" i="22"/>
  <c r="F20" i="22"/>
  <c r="B20" i="22"/>
  <c r="J19" i="22"/>
  <c r="AQ19" i="22"/>
  <c r="I19" i="22"/>
  <c r="F19" i="22"/>
  <c r="B19" i="22"/>
  <c r="J18" i="22"/>
  <c r="AQ18" i="22" s="1"/>
  <c r="I18" i="22"/>
  <c r="F18" i="22"/>
  <c r="B18" i="22"/>
  <c r="J17" i="22"/>
  <c r="AQ17" i="22" s="1"/>
  <c r="I17" i="22"/>
  <c r="F17" i="22"/>
  <c r="J16" i="22"/>
  <c r="AQ16" i="22"/>
  <c r="I16" i="22"/>
  <c r="F16" i="22"/>
  <c r="B16" i="22"/>
  <c r="J15" i="22"/>
  <c r="AQ15" i="22" s="1"/>
  <c r="I15" i="22"/>
  <c r="F15" i="22"/>
  <c r="B15" i="22"/>
  <c r="J14" i="22"/>
  <c r="AQ14" i="22" s="1"/>
  <c r="I14" i="22"/>
  <c r="K14" i="22" s="1"/>
  <c r="F14" i="22"/>
  <c r="B14" i="22"/>
  <c r="J13" i="22"/>
  <c r="AQ13" i="22" s="1"/>
  <c r="I13" i="22"/>
  <c r="B106" i="3" s="1"/>
  <c r="F13" i="22"/>
  <c r="B13" i="22"/>
  <c r="J12" i="22"/>
  <c r="AQ12" i="22" s="1"/>
  <c r="S12" i="22" s="1"/>
  <c r="I7" i="7" s="1"/>
  <c r="I12" i="22"/>
  <c r="B86" i="3" s="1"/>
  <c r="F12" i="22"/>
  <c r="J11" i="22"/>
  <c r="AQ11" i="22" s="1"/>
  <c r="I11" i="22"/>
  <c r="F11" i="22"/>
  <c r="B11" i="22"/>
  <c r="J10" i="22"/>
  <c r="AQ10" i="22" s="1"/>
  <c r="I10" i="22"/>
  <c r="F10" i="22"/>
  <c r="B10" i="22"/>
  <c r="B54" i="11"/>
  <c r="A54" i="11"/>
  <c r="B53" i="11"/>
  <c r="A53" i="11"/>
  <c r="B52" i="11"/>
  <c r="A52" i="11"/>
  <c r="B51" i="11"/>
  <c r="A51" i="11"/>
  <c r="B50" i="11"/>
  <c r="A50" i="11"/>
  <c r="B49" i="11"/>
  <c r="A49" i="11"/>
  <c r="B48" i="11"/>
  <c r="A48" i="11"/>
  <c r="B47" i="11"/>
  <c r="A47" i="11"/>
  <c r="B46" i="11"/>
  <c r="A46" i="11"/>
  <c r="B45" i="11"/>
  <c r="A45" i="11"/>
  <c r="B44" i="11"/>
  <c r="A44" i="11"/>
  <c r="B43" i="11"/>
  <c r="A43" i="11"/>
  <c r="B42" i="11"/>
  <c r="A42" i="11"/>
  <c r="B41" i="11"/>
  <c r="A41" i="11"/>
  <c r="B40" i="11"/>
  <c r="A40" i="11"/>
  <c r="B39" i="11"/>
  <c r="A39" i="11"/>
  <c r="B38" i="11"/>
  <c r="A38" i="11"/>
  <c r="B37" i="11"/>
  <c r="A37" i="11"/>
  <c r="B36" i="11"/>
  <c r="A36" i="11"/>
  <c r="B35" i="11"/>
  <c r="A35" i="11"/>
  <c r="B34" i="11"/>
  <c r="A34" i="11"/>
  <c r="B33" i="11"/>
  <c r="A33" i="11"/>
  <c r="B32" i="11"/>
  <c r="A32" i="11"/>
  <c r="B31" i="11"/>
  <c r="A31" i="11"/>
  <c r="B30" i="11"/>
  <c r="A30" i="11"/>
  <c r="B29" i="11"/>
  <c r="A29" i="11"/>
  <c r="B28" i="11"/>
  <c r="A28" i="11"/>
  <c r="B27" i="11"/>
  <c r="A27" i="11"/>
  <c r="B26" i="11"/>
  <c r="A26" i="11"/>
  <c r="B25" i="11"/>
  <c r="A25" i="11"/>
  <c r="B24" i="11"/>
  <c r="A24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B9" i="11"/>
  <c r="A9" i="11"/>
  <c r="B8" i="11"/>
  <c r="A8" i="11"/>
  <c r="B7" i="11"/>
  <c r="A7" i="11"/>
  <c r="B6" i="11"/>
  <c r="A6" i="11"/>
  <c r="A54" i="12"/>
  <c r="A53" i="12"/>
  <c r="A52" i="12"/>
  <c r="A51" i="12"/>
  <c r="B50" i="12"/>
  <c r="A50" i="12"/>
  <c r="B49" i="12"/>
  <c r="A49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54" i="26"/>
  <c r="B54" i="25"/>
  <c r="B53" i="26"/>
  <c r="B53" i="25"/>
  <c r="B52" i="26"/>
  <c r="B52" i="25"/>
  <c r="B51" i="26"/>
  <c r="B51" i="25"/>
  <c r="E1165" i="3"/>
  <c r="B50" i="26"/>
  <c r="B50" i="25"/>
  <c r="E1043" i="3"/>
  <c r="E1137" i="3"/>
  <c r="B49" i="26"/>
  <c r="B49" i="25"/>
  <c r="E1024" i="3"/>
  <c r="E1118" i="3"/>
  <c r="B48" i="26"/>
  <c r="B48" i="25"/>
  <c r="E996" i="3"/>
  <c r="E1090" i="3"/>
  <c r="B47" i="26"/>
  <c r="B47" i="25"/>
  <c r="E977" i="3"/>
  <c r="E1071" i="3"/>
  <c r="B46" i="26"/>
  <c r="B46" i="25"/>
  <c r="E949" i="3"/>
  <c r="B45" i="26"/>
  <c r="B45" i="25"/>
  <c r="E930" i="3"/>
  <c r="B44" i="26"/>
  <c r="B44" i="25"/>
  <c r="E902" i="3"/>
  <c r="B43" i="26"/>
  <c r="B43" i="25"/>
  <c r="E883" i="3"/>
  <c r="B42" i="26"/>
  <c r="B42" i="25"/>
  <c r="I46" i="24"/>
  <c r="J46" i="24"/>
  <c r="AQ46" i="24"/>
  <c r="A42" i="23"/>
  <c r="E855" i="3"/>
  <c r="B41" i="26"/>
  <c r="B41" i="25"/>
  <c r="I45" i="24"/>
  <c r="J45" i="24"/>
  <c r="AQ45" i="24"/>
  <c r="A41" i="23"/>
  <c r="E836" i="3"/>
  <c r="B40" i="26"/>
  <c r="B40" i="25"/>
  <c r="I44" i="24"/>
  <c r="J44" i="24"/>
  <c r="AQ44" i="24"/>
  <c r="A40" i="23"/>
  <c r="E808" i="3"/>
  <c r="B39" i="26"/>
  <c r="B39" i="25"/>
  <c r="I43" i="24"/>
  <c r="J43" i="24"/>
  <c r="AQ43" i="24"/>
  <c r="A39" i="23"/>
  <c r="E789" i="3"/>
  <c r="B38" i="26"/>
  <c r="B38" i="25"/>
  <c r="I42" i="24"/>
  <c r="J42" i="24"/>
  <c r="AQ42" i="24"/>
  <c r="A38" i="23"/>
  <c r="E761" i="3"/>
  <c r="B37" i="26"/>
  <c r="B37" i="25"/>
  <c r="I41" i="24"/>
  <c r="J41" i="24"/>
  <c r="AQ41" i="24"/>
  <c r="A37" i="23"/>
  <c r="E742" i="3"/>
  <c r="B36" i="26"/>
  <c r="B36" i="25"/>
  <c r="I40" i="24"/>
  <c r="J40" i="24"/>
  <c r="AQ40" i="24"/>
  <c r="A36" i="23"/>
  <c r="E714" i="3"/>
  <c r="B35" i="26"/>
  <c r="B35" i="25"/>
  <c r="I39" i="24"/>
  <c r="J39" i="24"/>
  <c r="AQ39" i="24"/>
  <c r="A35" i="23"/>
  <c r="E695" i="3"/>
  <c r="B34" i="26"/>
  <c r="B34" i="25"/>
  <c r="I38" i="24"/>
  <c r="J38" i="24"/>
  <c r="AQ38" i="24"/>
  <c r="A34" i="23"/>
  <c r="E667" i="3"/>
  <c r="B33" i="26"/>
  <c r="B33" i="25"/>
  <c r="I37" i="24"/>
  <c r="J37" i="24"/>
  <c r="AQ37" i="24"/>
  <c r="A33" i="23"/>
  <c r="E648" i="3"/>
  <c r="B32" i="26"/>
  <c r="B32" i="25"/>
  <c r="I36" i="24"/>
  <c r="J36" i="24"/>
  <c r="AQ36" i="24"/>
  <c r="A32" i="23"/>
  <c r="E620" i="3"/>
  <c r="B31" i="26"/>
  <c r="B31" i="25"/>
  <c r="I35" i="24"/>
  <c r="J35" i="24"/>
  <c r="AQ35" i="24"/>
  <c r="A31" i="23"/>
  <c r="E601" i="3"/>
  <c r="B30" i="26"/>
  <c r="B30" i="25"/>
  <c r="I34" i="24"/>
  <c r="J34" i="24"/>
  <c r="AQ34" i="24"/>
  <c r="A30" i="23"/>
  <c r="E573" i="3"/>
  <c r="B29" i="26"/>
  <c r="B29" i="25"/>
  <c r="I33" i="24"/>
  <c r="J33" i="24"/>
  <c r="AQ33" i="24"/>
  <c r="A29" i="23"/>
  <c r="E554" i="3"/>
  <c r="B28" i="26"/>
  <c r="B28" i="25"/>
  <c r="I32" i="24"/>
  <c r="J32" i="24"/>
  <c r="AQ32" i="24"/>
  <c r="A28" i="23"/>
  <c r="E526" i="3"/>
  <c r="B27" i="26"/>
  <c r="B27" i="25"/>
  <c r="I31" i="24"/>
  <c r="J31" i="24"/>
  <c r="AQ31" i="24"/>
  <c r="A27" i="23"/>
  <c r="E507" i="3"/>
  <c r="B26" i="26"/>
  <c r="B26" i="25"/>
  <c r="I30" i="24"/>
  <c r="J30" i="24"/>
  <c r="AQ30" i="24"/>
  <c r="A26" i="23"/>
  <c r="E479" i="3"/>
  <c r="B25" i="26"/>
  <c r="B25" i="25"/>
  <c r="I29" i="24"/>
  <c r="J29" i="24"/>
  <c r="AQ29" i="24"/>
  <c r="A25" i="23"/>
  <c r="E460" i="3"/>
  <c r="B24" i="26"/>
  <c r="B24" i="25"/>
  <c r="I28" i="24"/>
  <c r="J28" i="24"/>
  <c r="AQ28" i="24"/>
  <c r="A24" i="23"/>
  <c r="E432" i="3"/>
  <c r="B23" i="26"/>
  <c r="B23" i="25"/>
  <c r="I27" i="24"/>
  <c r="J27" i="24"/>
  <c r="AQ27" i="24"/>
  <c r="A23" i="23"/>
  <c r="E413" i="3"/>
  <c r="B22" i="26"/>
  <c r="B22" i="25"/>
  <c r="I26" i="24"/>
  <c r="J26" i="24"/>
  <c r="AQ26" i="24"/>
  <c r="A22" i="23"/>
  <c r="E385" i="3"/>
  <c r="B21" i="26"/>
  <c r="B21" i="25"/>
  <c r="I25" i="24"/>
  <c r="J25" i="24"/>
  <c r="AQ25" i="24"/>
  <c r="A21" i="23"/>
  <c r="E366" i="3"/>
  <c r="B20" i="26"/>
  <c r="B20" i="25"/>
  <c r="I24" i="24"/>
  <c r="J24" i="24"/>
  <c r="AQ24" i="24"/>
  <c r="A20" i="23"/>
  <c r="E338" i="3"/>
  <c r="B19" i="26"/>
  <c r="B19" i="25"/>
  <c r="I23" i="24"/>
  <c r="J23" i="24"/>
  <c r="AQ23" i="24"/>
  <c r="A19" i="23"/>
  <c r="E319" i="3"/>
  <c r="B18" i="26"/>
  <c r="B18" i="25"/>
  <c r="I22" i="24"/>
  <c r="J22" i="24"/>
  <c r="AQ22" i="24"/>
  <c r="A18" i="23"/>
  <c r="A17" i="23"/>
  <c r="E272" i="3"/>
  <c r="B16" i="26"/>
  <c r="B16" i="25"/>
  <c r="I20" i="24"/>
  <c r="J20" i="24"/>
  <c r="AQ20" i="24"/>
  <c r="A16" i="23"/>
  <c r="E244" i="3"/>
  <c r="B15" i="26"/>
  <c r="B15" i="25"/>
  <c r="I19" i="24"/>
  <c r="J19" i="24"/>
  <c r="AQ19" i="24"/>
  <c r="A15" i="23"/>
  <c r="E225" i="3"/>
  <c r="B14" i="26"/>
  <c r="B14" i="25"/>
  <c r="I18" i="24"/>
  <c r="J18" i="24"/>
  <c r="AQ18" i="24" s="1"/>
  <c r="A14" i="23"/>
  <c r="E197" i="3"/>
  <c r="B13" i="26"/>
  <c r="B13" i="25"/>
  <c r="I17" i="24"/>
  <c r="E200" i="3" s="1"/>
  <c r="J17" i="24"/>
  <c r="E201" i="3" s="1"/>
  <c r="A13" i="23"/>
  <c r="I16" i="24"/>
  <c r="L16" i="24" s="1"/>
  <c r="A12" i="23"/>
  <c r="B11" i="25"/>
  <c r="A11" i="23"/>
  <c r="E131" i="3"/>
  <c r="B10" i="26"/>
  <c r="B10" i="25"/>
  <c r="I14" i="24"/>
  <c r="K14" i="24" s="1"/>
  <c r="J14" i="24"/>
  <c r="AQ14" i="24" s="1"/>
  <c r="A10" i="23"/>
  <c r="E103" i="3"/>
  <c r="B9" i="26"/>
  <c r="B9" i="25"/>
  <c r="I13" i="24"/>
  <c r="X13" i="24" s="1"/>
  <c r="J13" i="24"/>
  <c r="AQ13" i="24" s="1"/>
  <c r="A9" i="23"/>
  <c r="E83" i="3"/>
  <c r="J12" i="24"/>
  <c r="AQ12" i="24" s="1"/>
  <c r="A8" i="23"/>
  <c r="B7" i="26"/>
  <c r="A7" i="23"/>
  <c r="E36" i="3"/>
  <c r="B6" i="26"/>
  <c r="B6" i="25"/>
  <c r="I10" i="24"/>
  <c r="Y10" i="24" s="1"/>
  <c r="J10" i="24"/>
  <c r="AP10" i="24" s="1"/>
  <c r="A6" i="23"/>
  <c r="B54" i="31"/>
  <c r="B54" i="30"/>
  <c r="B53" i="31"/>
  <c r="B53" i="30"/>
  <c r="B52" i="31"/>
  <c r="B52" i="30"/>
  <c r="B51" i="31"/>
  <c r="B51" i="30"/>
  <c r="H1165" i="3"/>
  <c r="B50" i="31"/>
  <c r="B50" i="30"/>
  <c r="H1043" i="3"/>
  <c r="H1137" i="3"/>
  <c r="B49" i="31"/>
  <c r="B49" i="30"/>
  <c r="H1024" i="3"/>
  <c r="H1118" i="3"/>
  <c r="B48" i="31"/>
  <c r="B48" i="30"/>
  <c r="H996" i="3"/>
  <c r="H1090" i="3"/>
  <c r="B47" i="31"/>
  <c r="B47" i="30"/>
  <c r="H977" i="3"/>
  <c r="H1071" i="3"/>
  <c r="B46" i="31"/>
  <c r="B46" i="30"/>
  <c r="H949" i="3"/>
  <c r="B45" i="31"/>
  <c r="B45" i="30"/>
  <c r="H930" i="3"/>
  <c r="B44" i="31"/>
  <c r="B44" i="30"/>
  <c r="H902" i="3"/>
  <c r="B43" i="31"/>
  <c r="B43" i="30"/>
  <c r="H883" i="3"/>
  <c r="B42" i="31"/>
  <c r="B42" i="30"/>
  <c r="H855" i="3"/>
  <c r="B41" i="31"/>
  <c r="B41" i="30"/>
  <c r="H836" i="3"/>
  <c r="B40" i="31"/>
  <c r="B40" i="30"/>
  <c r="H808" i="3"/>
  <c r="B39" i="31"/>
  <c r="B39" i="30"/>
  <c r="H789" i="3"/>
  <c r="B38" i="31"/>
  <c r="B38" i="30"/>
  <c r="H761" i="3"/>
  <c r="B37" i="31"/>
  <c r="B37" i="30"/>
  <c r="H742" i="3"/>
  <c r="B36" i="31"/>
  <c r="B36" i="30"/>
  <c r="H714" i="3"/>
  <c r="B35" i="31"/>
  <c r="B35" i="30"/>
  <c r="H695" i="3"/>
  <c r="B34" i="31"/>
  <c r="B34" i="30"/>
  <c r="H667" i="3"/>
  <c r="B33" i="31"/>
  <c r="B33" i="30"/>
  <c r="H648" i="3"/>
  <c r="B32" i="31"/>
  <c r="B32" i="30"/>
  <c r="H620" i="3"/>
  <c r="B31" i="31"/>
  <c r="B31" i="30"/>
  <c r="H601" i="3"/>
  <c r="B30" i="31"/>
  <c r="B30" i="30"/>
  <c r="H573" i="3"/>
  <c r="B29" i="31"/>
  <c r="B29" i="30"/>
  <c r="H554" i="3"/>
  <c r="B28" i="31"/>
  <c r="B28" i="30"/>
  <c r="H526" i="3"/>
  <c r="B27" i="31"/>
  <c r="B27" i="30"/>
  <c r="H507" i="3"/>
  <c r="B26" i="31"/>
  <c r="B26" i="30"/>
  <c r="H479" i="3"/>
  <c r="B25" i="31"/>
  <c r="B25" i="30"/>
  <c r="H460" i="3"/>
  <c r="B24" i="31"/>
  <c r="B24" i="30"/>
  <c r="H432" i="3"/>
  <c r="B23" i="31"/>
  <c r="B23" i="30"/>
  <c r="H413" i="3"/>
  <c r="B22" i="31"/>
  <c r="B22" i="30"/>
  <c r="H385" i="3"/>
  <c r="B21" i="31"/>
  <c r="B21" i="30"/>
  <c r="H366" i="3"/>
  <c r="B20" i="31"/>
  <c r="B20" i="30"/>
  <c r="H338" i="3"/>
  <c r="B19" i="31"/>
  <c r="B19" i="30"/>
  <c r="H319" i="3"/>
  <c r="B18" i="31"/>
  <c r="B18" i="30"/>
  <c r="H272" i="3"/>
  <c r="B16" i="31"/>
  <c r="B16" i="30"/>
  <c r="H244" i="3"/>
  <c r="B15" i="31"/>
  <c r="B15" i="30"/>
  <c r="H225" i="3"/>
  <c r="B14" i="31"/>
  <c r="B14" i="30"/>
  <c r="H197" i="3"/>
  <c r="B13" i="31"/>
  <c r="B13" i="30"/>
  <c r="I17" i="29"/>
  <c r="H200" i="3" s="1"/>
  <c r="J17" i="29"/>
  <c r="AQ17" i="29" s="1"/>
  <c r="H178" i="3"/>
  <c r="I16" i="29"/>
  <c r="Q11" i="7" s="1"/>
  <c r="J16" i="29"/>
  <c r="AQ16" i="29" s="1"/>
  <c r="I15" i="29"/>
  <c r="K15" i="29" s="1"/>
  <c r="H131" i="3"/>
  <c r="B10" i="31"/>
  <c r="B10" i="30"/>
  <c r="I14" i="29"/>
  <c r="J14" i="29"/>
  <c r="H103" i="3"/>
  <c r="B9" i="31"/>
  <c r="B9" i="30"/>
  <c r="I13" i="29"/>
  <c r="L13" i="29" s="1"/>
  <c r="J13" i="29"/>
  <c r="AP13" i="29" s="1"/>
  <c r="H83" i="3"/>
  <c r="B8" i="31"/>
  <c r="B8" i="30"/>
  <c r="I12" i="29"/>
  <c r="L12" i="29" s="1"/>
  <c r="J12" i="29"/>
  <c r="B7" i="30"/>
  <c r="H36" i="3"/>
  <c r="B6" i="31"/>
  <c r="B6" i="30"/>
  <c r="I10" i="29"/>
  <c r="J10" i="29"/>
  <c r="AQ10" i="29" s="1"/>
  <c r="J45" i="29"/>
  <c r="I45" i="29"/>
  <c r="J44" i="29"/>
  <c r="I44" i="29"/>
  <c r="J43" i="29"/>
  <c r="I43" i="29"/>
  <c r="J42" i="29"/>
  <c r="I42" i="29"/>
  <c r="J41" i="29"/>
  <c r="I41" i="29"/>
  <c r="J40" i="29"/>
  <c r="I40" i="29"/>
  <c r="J39" i="29"/>
  <c r="I39" i="29"/>
  <c r="J38" i="29"/>
  <c r="I38" i="29"/>
  <c r="J37" i="29"/>
  <c r="I37" i="29"/>
  <c r="J36" i="29"/>
  <c r="I36" i="29"/>
  <c r="J35" i="29"/>
  <c r="I35" i="29"/>
  <c r="J34" i="29"/>
  <c r="I34" i="29"/>
  <c r="J33" i="29"/>
  <c r="I33" i="29"/>
  <c r="J32" i="29"/>
  <c r="I32" i="29"/>
  <c r="J31" i="29"/>
  <c r="I31" i="29"/>
  <c r="J30" i="29"/>
  <c r="I30" i="29"/>
  <c r="J29" i="29"/>
  <c r="I29" i="29"/>
  <c r="J28" i="29"/>
  <c r="I28" i="29"/>
  <c r="J27" i="29"/>
  <c r="I27" i="29"/>
  <c r="J26" i="29"/>
  <c r="I26" i="29"/>
  <c r="J25" i="29"/>
  <c r="I25" i="29"/>
  <c r="J24" i="29"/>
  <c r="I24" i="29"/>
  <c r="J23" i="29"/>
  <c r="I23" i="29"/>
  <c r="J22" i="29"/>
  <c r="I22" i="29"/>
  <c r="J20" i="29"/>
  <c r="I20" i="29"/>
  <c r="J19" i="29"/>
  <c r="I19" i="29"/>
  <c r="J18" i="29"/>
  <c r="AQ18" i="29" s="1"/>
  <c r="I18" i="29"/>
  <c r="H228" i="3" s="1"/>
  <c r="AQ10" i="24"/>
  <c r="AO10" i="24"/>
  <c r="H229" i="3"/>
  <c r="H247" i="3"/>
  <c r="L19" i="29"/>
  <c r="Y19" i="29"/>
  <c r="K20" i="29"/>
  <c r="X20" i="29"/>
  <c r="Z20" i="29"/>
  <c r="H276" i="3"/>
  <c r="K22" i="29"/>
  <c r="X22" i="29"/>
  <c r="Z22" i="29"/>
  <c r="H323" i="3"/>
  <c r="K23" i="29"/>
  <c r="X23" i="29"/>
  <c r="Z23" i="29"/>
  <c r="H342" i="3"/>
  <c r="K24" i="29"/>
  <c r="X24" i="29"/>
  <c r="Z24" i="29"/>
  <c r="H370" i="3"/>
  <c r="K25" i="29"/>
  <c r="X25" i="29"/>
  <c r="Z25" i="29"/>
  <c r="H389" i="3"/>
  <c r="K26" i="29"/>
  <c r="X26" i="29"/>
  <c r="Z26" i="29"/>
  <c r="H417" i="3"/>
  <c r="K27" i="29"/>
  <c r="X27" i="29"/>
  <c r="Z27" i="29"/>
  <c r="H436" i="3"/>
  <c r="K28" i="29"/>
  <c r="X28" i="29"/>
  <c r="Z28" i="29"/>
  <c r="H464" i="3"/>
  <c r="K29" i="29"/>
  <c r="X29" i="29"/>
  <c r="Z29" i="29"/>
  <c r="H483" i="3"/>
  <c r="K30" i="29"/>
  <c r="X30" i="29"/>
  <c r="Z30" i="29"/>
  <c r="H511" i="3"/>
  <c r="K31" i="29"/>
  <c r="X31" i="29"/>
  <c r="Z31" i="29"/>
  <c r="H530" i="3"/>
  <c r="K32" i="29"/>
  <c r="X32" i="29"/>
  <c r="Z32" i="29"/>
  <c r="H558" i="3"/>
  <c r="K33" i="29"/>
  <c r="X33" i="29"/>
  <c r="Z33" i="29"/>
  <c r="H577" i="3"/>
  <c r="K34" i="29"/>
  <c r="X34" i="29"/>
  <c r="Z34" i="29"/>
  <c r="H605" i="3"/>
  <c r="K35" i="29"/>
  <c r="X35" i="29"/>
  <c r="Z35" i="29"/>
  <c r="H624" i="3"/>
  <c r="K36" i="29"/>
  <c r="X36" i="29"/>
  <c r="Z36" i="29"/>
  <c r="H652" i="3"/>
  <c r="K37" i="29"/>
  <c r="X37" i="29"/>
  <c r="Z37" i="29"/>
  <c r="H671" i="3"/>
  <c r="K38" i="29"/>
  <c r="X38" i="29"/>
  <c r="Z38" i="29"/>
  <c r="H699" i="3"/>
  <c r="K39" i="29"/>
  <c r="X39" i="29"/>
  <c r="Z39" i="29"/>
  <c r="H718" i="3"/>
  <c r="K40" i="29"/>
  <c r="X40" i="29"/>
  <c r="Z40" i="29"/>
  <c r="H746" i="3"/>
  <c r="K41" i="29"/>
  <c r="X41" i="29"/>
  <c r="Z41" i="29"/>
  <c r="H765" i="3"/>
  <c r="K42" i="29"/>
  <c r="X42" i="29"/>
  <c r="Z42" i="29"/>
  <c r="H793" i="3"/>
  <c r="K43" i="29"/>
  <c r="X43" i="29"/>
  <c r="Z43" i="29"/>
  <c r="H812" i="3"/>
  <c r="K44" i="29"/>
  <c r="X44" i="29"/>
  <c r="Z44" i="29"/>
  <c r="H840" i="3"/>
  <c r="K45" i="29"/>
  <c r="L45" i="29"/>
  <c r="X45" i="29"/>
  <c r="Y45" i="29"/>
  <c r="Z45" i="29"/>
  <c r="H859" i="3"/>
  <c r="H886" i="3"/>
  <c r="H887" i="3"/>
  <c r="H905" i="3"/>
  <c r="H906" i="3"/>
  <c r="H933" i="3"/>
  <c r="H934" i="3"/>
  <c r="H952" i="3"/>
  <c r="H953" i="3"/>
  <c r="H980" i="3"/>
  <c r="H981" i="3"/>
  <c r="H999" i="3"/>
  <c r="H1000" i="3"/>
  <c r="H1027" i="3"/>
  <c r="H1028" i="3"/>
  <c r="H1046" i="3"/>
  <c r="H1047" i="3"/>
  <c r="H1074" i="3"/>
  <c r="H1075" i="3"/>
  <c r="H1093" i="3"/>
  <c r="H1094" i="3"/>
  <c r="H1121" i="3"/>
  <c r="H1122" i="3"/>
  <c r="H1140" i="3"/>
  <c r="H1141" i="3"/>
  <c r="H1168" i="3"/>
  <c r="H1169" i="3"/>
  <c r="Q5" i="7"/>
  <c r="K10" i="29"/>
  <c r="X10" i="29"/>
  <c r="R10" i="29" s="1"/>
  <c r="H43" i="3" s="1"/>
  <c r="Z10" i="29"/>
  <c r="H87" i="3"/>
  <c r="K12" i="29"/>
  <c r="O12" i="29" s="1"/>
  <c r="Y12" i="29"/>
  <c r="H107" i="3"/>
  <c r="K13" i="29"/>
  <c r="AC13" i="29" s="1"/>
  <c r="AD13" i="29" s="1"/>
  <c r="AE13" i="29" s="1"/>
  <c r="Z13" i="29"/>
  <c r="Q9" i="7"/>
  <c r="H134" i="3"/>
  <c r="K14" i="29"/>
  <c r="L14" i="29"/>
  <c r="AH14" i="29" s="1"/>
  <c r="X14" i="29"/>
  <c r="Y14" i="29"/>
  <c r="Z14" i="29"/>
  <c r="H153" i="3"/>
  <c r="Y15" i="29"/>
  <c r="H182" i="3"/>
  <c r="K16" i="29"/>
  <c r="O16" i="29" s="1"/>
  <c r="L16" i="29"/>
  <c r="AH16" i="29" s="1"/>
  <c r="Y16" i="29"/>
  <c r="Z16" i="29"/>
  <c r="H201" i="3"/>
  <c r="Q12" i="7"/>
  <c r="Y17" i="29"/>
  <c r="E1121" i="3"/>
  <c r="E1122" i="3"/>
  <c r="E1140" i="3"/>
  <c r="E1141" i="3"/>
  <c r="E1168" i="3"/>
  <c r="E1169" i="3"/>
  <c r="K10" i="24"/>
  <c r="O10" i="24" s="1"/>
  <c r="L5" i="7"/>
  <c r="K13" i="24"/>
  <c r="AB13" i="24" s="1"/>
  <c r="E134" i="3"/>
  <c r="X14" i="24"/>
  <c r="L17" i="24"/>
  <c r="P17" i="24" s="1"/>
  <c r="Y17" i="24"/>
  <c r="L13" i="7"/>
  <c r="E228" i="3"/>
  <c r="K18" i="24"/>
  <c r="AB18" i="24" s="1"/>
  <c r="L18" i="24"/>
  <c r="AJ18" i="24" s="1"/>
  <c r="AK18" i="24" s="1"/>
  <c r="AL18" i="24" s="1"/>
  <c r="X18" i="24"/>
  <c r="Y18" i="24"/>
  <c r="Z18" i="24"/>
  <c r="E248" i="3"/>
  <c r="E247" i="3"/>
  <c r="K19" i="24"/>
  <c r="L19" i="24"/>
  <c r="X19" i="24"/>
  <c r="Y19" i="24"/>
  <c r="Z19" i="24"/>
  <c r="E276" i="3"/>
  <c r="E275" i="3"/>
  <c r="K20" i="24"/>
  <c r="L20" i="24"/>
  <c r="X20" i="24"/>
  <c r="Y20" i="24"/>
  <c r="Z20" i="24"/>
  <c r="E323" i="3"/>
  <c r="E322" i="3"/>
  <c r="K22" i="24"/>
  <c r="L22" i="24"/>
  <c r="X22" i="24"/>
  <c r="Y22" i="24"/>
  <c r="Z22" i="24"/>
  <c r="E342" i="3"/>
  <c r="E341" i="3"/>
  <c r="K23" i="24"/>
  <c r="L23" i="24"/>
  <c r="X23" i="24"/>
  <c r="Y23" i="24"/>
  <c r="Z23" i="24"/>
  <c r="E370" i="3"/>
  <c r="E369" i="3"/>
  <c r="K24" i="24"/>
  <c r="L24" i="24"/>
  <c r="X24" i="24"/>
  <c r="Y24" i="24"/>
  <c r="Z24" i="24"/>
  <c r="E389" i="3"/>
  <c r="E388" i="3"/>
  <c r="K25" i="24"/>
  <c r="L25" i="24"/>
  <c r="X25" i="24"/>
  <c r="Y25" i="24"/>
  <c r="Z25" i="24"/>
  <c r="E417" i="3"/>
  <c r="E416" i="3"/>
  <c r="K26" i="24"/>
  <c r="L26" i="24"/>
  <c r="X26" i="24"/>
  <c r="Y26" i="24"/>
  <c r="Z26" i="24"/>
  <c r="E436" i="3"/>
  <c r="E435" i="3"/>
  <c r="K27" i="24"/>
  <c r="L27" i="24"/>
  <c r="X27" i="24"/>
  <c r="Y27" i="24"/>
  <c r="Z27" i="24"/>
  <c r="E464" i="3"/>
  <c r="E463" i="3"/>
  <c r="K28" i="24"/>
  <c r="L28" i="24"/>
  <c r="X28" i="24"/>
  <c r="Y28" i="24"/>
  <c r="Z28" i="24"/>
  <c r="E483" i="3"/>
  <c r="E482" i="3"/>
  <c r="K29" i="24"/>
  <c r="L29" i="24"/>
  <c r="X29" i="24"/>
  <c r="Y29" i="24"/>
  <c r="Z29" i="24"/>
  <c r="E511" i="3"/>
  <c r="E510" i="3"/>
  <c r="K30" i="24"/>
  <c r="L30" i="24"/>
  <c r="X30" i="24"/>
  <c r="Y30" i="24"/>
  <c r="Z30" i="24"/>
  <c r="E530" i="3"/>
  <c r="E529" i="3"/>
  <c r="K31" i="24"/>
  <c r="L31" i="24"/>
  <c r="X31" i="24"/>
  <c r="Y31" i="24"/>
  <c r="Z31" i="24"/>
  <c r="E558" i="3"/>
  <c r="E557" i="3"/>
  <c r="K32" i="24"/>
  <c r="L32" i="24"/>
  <c r="X32" i="24"/>
  <c r="Y32" i="24"/>
  <c r="Z32" i="24"/>
  <c r="E577" i="3"/>
  <c r="E576" i="3"/>
  <c r="K33" i="24"/>
  <c r="L33" i="24"/>
  <c r="X33" i="24"/>
  <c r="Y33" i="24"/>
  <c r="Z33" i="24"/>
  <c r="E605" i="3"/>
  <c r="E604" i="3"/>
  <c r="K34" i="24"/>
  <c r="L34" i="24"/>
  <c r="X34" i="24"/>
  <c r="Y34" i="24"/>
  <c r="Z34" i="24"/>
  <c r="E624" i="3"/>
  <c r="E623" i="3"/>
  <c r="K35" i="24"/>
  <c r="L35" i="24"/>
  <c r="X35" i="24"/>
  <c r="Y35" i="24"/>
  <c r="Z35" i="24"/>
  <c r="E652" i="3"/>
  <c r="E651" i="3"/>
  <c r="K36" i="24"/>
  <c r="L36" i="24"/>
  <c r="X36" i="24"/>
  <c r="Y36" i="24"/>
  <c r="Z36" i="24"/>
  <c r="E671" i="3"/>
  <c r="E670" i="3"/>
  <c r="K37" i="24"/>
  <c r="L37" i="24"/>
  <c r="X37" i="24"/>
  <c r="Y37" i="24"/>
  <c r="Z37" i="24"/>
  <c r="E699" i="3"/>
  <c r="E698" i="3"/>
  <c r="K38" i="24"/>
  <c r="L38" i="24"/>
  <c r="X38" i="24"/>
  <c r="Y38" i="24"/>
  <c r="Z38" i="24"/>
  <c r="E718" i="3"/>
  <c r="E717" i="3"/>
  <c r="K39" i="24"/>
  <c r="L39" i="24"/>
  <c r="X39" i="24"/>
  <c r="Y39" i="24"/>
  <c r="Z39" i="24"/>
  <c r="E746" i="3"/>
  <c r="E745" i="3"/>
  <c r="K40" i="24"/>
  <c r="L40" i="24"/>
  <c r="X40" i="24"/>
  <c r="Y40" i="24"/>
  <c r="Z40" i="24"/>
  <c r="E765" i="3"/>
  <c r="E764" i="3"/>
  <c r="K41" i="24"/>
  <c r="L41" i="24"/>
  <c r="X41" i="24"/>
  <c r="Y41" i="24"/>
  <c r="Z41" i="24"/>
  <c r="E793" i="3"/>
  <c r="E792" i="3"/>
  <c r="K42" i="24"/>
  <c r="L42" i="24"/>
  <c r="X42" i="24"/>
  <c r="Y42" i="24"/>
  <c r="Z42" i="24"/>
  <c r="E812" i="3"/>
  <c r="E811" i="3"/>
  <c r="K43" i="24"/>
  <c r="L43" i="24"/>
  <c r="X43" i="24"/>
  <c r="Y43" i="24"/>
  <c r="Z43" i="24"/>
  <c r="E840" i="3"/>
  <c r="E839" i="3"/>
  <c r="K44" i="24"/>
  <c r="L44" i="24"/>
  <c r="X44" i="24"/>
  <c r="Y44" i="24"/>
  <c r="Z44" i="24"/>
  <c r="E859" i="3"/>
  <c r="E858" i="3"/>
  <c r="K45" i="24"/>
  <c r="L45" i="24"/>
  <c r="X45" i="24"/>
  <c r="Y45" i="24"/>
  <c r="Z45" i="24"/>
  <c r="E887" i="3"/>
  <c r="E886" i="3"/>
  <c r="K46" i="24"/>
  <c r="L46" i="24"/>
  <c r="X46" i="24"/>
  <c r="Y46" i="24"/>
  <c r="Z46" i="24"/>
  <c r="E906" i="3"/>
  <c r="E905" i="3"/>
  <c r="E934" i="3"/>
  <c r="E933" i="3"/>
  <c r="E953" i="3"/>
  <c r="E952" i="3"/>
  <c r="E981" i="3"/>
  <c r="E980" i="3"/>
  <c r="E1000" i="3"/>
  <c r="E999" i="3"/>
  <c r="E1028" i="3"/>
  <c r="E1027" i="3"/>
  <c r="E1047" i="3"/>
  <c r="E1046" i="3"/>
  <c r="E1075" i="3"/>
  <c r="E1074" i="3"/>
  <c r="E1094" i="3"/>
  <c r="E1093" i="3"/>
  <c r="B39" i="3"/>
  <c r="L10" i="22"/>
  <c r="AH10" i="22" s="1"/>
  <c r="Y10" i="22"/>
  <c r="B40" i="3"/>
  <c r="G6" i="7"/>
  <c r="B58" i="3"/>
  <c r="K11" i="22"/>
  <c r="L11" i="22"/>
  <c r="AJ11" i="22" s="1"/>
  <c r="X11" i="22"/>
  <c r="Y11" i="22"/>
  <c r="Z11" i="22"/>
  <c r="B59" i="3"/>
  <c r="G7" i="7"/>
  <c r="K12" i="22"/>
  <c r="O12" i="22" s="1"/>
  <c r="L12" i="22"/>
  <c r="AI12" i="22" s="1"/>
  <c r="X12" i="22"/>
  <c r="Z12" i="22"/>
  <c r="G8" i="7"/>
  <c r="X13" i="22"/>
  <c r="B134" i="3"/>
  <c r="Y14" i="22"/>
  <c r="B135" i="3"/>
  <c r="G10" i="7"/>
  <c r="B153" i="3"/>
  <c r="K15" i="22"/>
  <c r="AC15" i="22" s="1"/>
  <c r="L15" i="22"/>
  <c r="X15" i="22"/>
  <c r="Y15" i="22"/>
  <c r="R15" i="22" s="1"/>
  <c r="Z15" i="22"/>
  <c r="G11" i="7"/>
  <c r="B181" i="3"/>
  <c r="K16" i="22"/>
  <c r="AA16" i="22" s="1"/>
  <c r="L16" i="22"/>
  <c r="X16" i="22"/>
  <c r="Y16" i="22"/>
  <c r="Z16" i="22"/>
  <c r="B182" i="3"/>
  <c r="G12" i="7"/>
  <c r="B200" i="3"/>
  <c r="K17" i="22"/>
  <c r="M17" i="22" s="1"/>
  <c r="Q17" i="22" s="1"/>
  <c r="L17" i="22"/>
  <c r="X17" i="22"/>
  <c r="R17" i="22" s="1"/>
  <c r="Y17" i="22"/>
  <c r="Z17" i="22"/>
  <c r="B201" i="3"/>
  <c r="G13" i="7"/>
  <c r="B228" i="3"/>
  <c r="K18" i="22"/>
  <c r="AC18" i="22" s="1"/>
  <c r="L18" i="22"/>
  <c r="X18" i="22"/>
  <c r="Y18" i="22"/>
  <c r="Z18" i="22"/>
  <c r="B229" i="3"/>
  <c r="B247" i="3"/>
  <c r="K19" i="22"/>
  <c r="L19" i="22"/>
  <c r="X19" i="22"/>
  <c r="Y19" i="22"/>
  <c r="Z19" i="22"/>
  <c r="B248" i="3"/>
  <c r="B275" i="3"/>
  <c r="K20" i="22"/>
  <c r="L20" i="22"/>
  <c r="X20" i="22"/>
  <c r="Y20" i="22"/>
  <c r="Z20" i="22"/>
  <c r="R20" i="22"/>
  <c r="B276" i="3"/>
  <c r="K21" i="22"/>
  <c r="X21" i="22"/>
  <c r="Y21" i="22"/>
  <c r="Z21" i="22"/>
  <c r="L21" i="22"/>
  <c r="B294" i="3"/>
  <c r="B295" i="3"/>
  <c r="B322" i="3"/>
  <c r="K22" i="22"/>
  <c r="L22" i="22"/>
  <c r="X22" i="22"/>
  <c r="Y22" i="22"/>
  <c r="Z22" i="22"/>
  <c r="B323" i="3"/>
  <c r="B341" i="3"/>
  <c r="K23" i="22"/>
  <c r="L23" i="22"/>
  <c r="X23" i="22"/>
  <c r="Y23" i="22"/>
  <c r="Z23" i="22"/>
  <c r="R23" i="22"/>
  <c r="B342" i="3"/>
  <c r="B369" i="3"/>
  <c r="K24" i="22"/>
  <c r="L24" i="22"/>
  <c r="X24" i="22"/>
  <c r="Y24" i="22"/>
  <c r="Z24" i="22"/>
  <c r="R24" i="22"/>
  <c r="B370" i="3"/>
  <c r="B388" i="3"/>
  <c r="K25" i="22"/>
  <c r="L25" i="22"/>
  <c r="X25" i="22"/>
  <c r="Y25" i="22"/>
  <c r="Z25" i="22"/>
  <c r="R25" i="22"/>
  <c r="B389" i="3"/>
  <c r="B416" i="3"/>
  <c r="K26" i="22"/>
  <c r="L26" i="22"/>
  <c r="X26" i="22"/>
  <c r="Y26" i="22"/>
  <c r="Z26" i="22"/>
  <c r="B417" i="3"/>
  <c r="B435" i="3"/>
  <c r="K27" i="22"/>
  <c r="L27" i="22"/>
  <c r="X27" i="22"/>
  <c r="Y27" i="22"/>
  <c r="Z27" i="22"/>
  <c r="R27" i="22"/>
  <c r="B436" i="3"/>
  <c r="B463" i="3"/>
  <c r="K28" i="22"/>
  <c r="L28" i="22"/>
  <c r="X28" i="22"/>
  <c r="Y28" i="22"/>
  <c r="Z28" i="22"/>
  <c r="R28" i="22"/>
  <c r="B464" i="3"/>
  <c r="B482" i="3"/>
  <c r="K29" i="22"/>
  <c r="L29" i="22"/>
  <c r="X29" i="22"/>
  <c r="Y29" i="22"/>
  <c r="Z29" i="22"/>
  <c r="R29" i="22"/>
  <c r="B486" i="3"/>
  <c r="B483" i="3"/>
  <c r="B510" i="3"/>
  <c r="K30" i="22"/>
  <c r="L30" i="22"/>
  <c r="X30" i="22"/>
  <c r="Y30" i="22"/>
  <c r="Z30" i="22"/>
  <c r="R30" i="22"/>
  <c r="B511" i="3"/>
  <c r="B529" i="3"/>
  <c r="K31" i="22"/>
  <c r="L31" i="22"/>
  <c r="X31" i="22"/>
  <c r="Y31" i="22"/>
  <c r="Z31" i="22"/>
  <c r="B530" i="3"/>
  <c r="B557" i="3"/>
  <c r="K32" i="22"/>
  <c r="L32" i="22"/>
  <c r="X32" i="22"/>
  <c r="Y32" i="22"/>
  <c r="Z32" i="22"/>
  <c r="B558" i="3"/>
  <c r="B576" i="3"/>
  <c r="K33" i="22"/>
  <c r="L33" i="22"/>
  <c r="X33" i="22"/>
  <c r="Y33" i="22"/>
  <c r="Z33" i="22"/>
  <c r="B577" i="3"/>
  <c r="B604" i="3"/>
  <c r="K34" i="22"/>
  <c r="L34" i="22"/>
  <c r="X34" i="22"/>
  <c r="Y34" i="22"/>
  <c r="Z34" i="22"/>
  <c r="B605" i="3"/>
  <c r="B623" i="3"/>
  <c r="K35" i="22"/>
  <c r="L35" i="22"/>
  <c r="X35" i="22"/>
  <c r="Y35" i="22"/>
  <c r="Z35" i="22"/>
  <c r="B624" i="3"/>
  <c r="B651" i="3"/>
  <c r="K36" i="22"/>
  <c r="L36" i="22"/>
  <c r="X36" i="22"/>
  <c r="Y36" i="22"/>
  <c r="Z36" i="22"/>
  <c r="R36" i="22"/>
  <c r="B652" i="3"/>
  <c r="B670" i="3"/>
  <c r="K37" i="22"/>
  <c r="L37" i="22"/>
  <c r="X37" i="22"/>
  <c r="Y37" i="22"/>
  <c r="Z37" i="22"/>
  <c r="R37" i="22"/>
  <c r="B671" i="3"/>
  <c r="B698" i="3"/>
  <c r="K38" i="22"/>
  <c r="L38" i="22"/>
  <c r="X38" i="22"/>
  <c r="Y38" i="22"/>
  <c r="Z38" i="22"/>
  <c r="R38" i="22"/>
  <c r="B699" i="3"/>
  <c r="B717" i="3"/>
  <c r="K39" i="22"/>
  <c r="O39" i="22"/>
  <c r="L39" i="22"/>
  <c r="X39" i="22"/>
  <c r="Y39" i="22"/>
  <c r="Z39" i="22"/>
  <c r="R39" i="22"/>
  <c r="B718" i="3"/>
  <c r="B745" i="3"/>
  <c r="K40" i="22"/>
  <c r="L40" i="22"/>
  <c r="X40" i="22"/>
  <c r="Y40" i="22"/>
  <c r="Z40" i="22"/>
  <c r="R40" i="22"/>
  <c r="B749" i="3"/>
  <c r="B746" i="3"/>
  <c r="B764" i="3"/>
  <c r="K41" i="22"/>
  <c r="AA41" i="22"/>
  <c r="L41" i="22"/>
  <c r="X41" i="22"/>
  <c r="Y41" i="22"/>
  <c r="Z41" i="22"/>
  <c r="B765" i="3"/>
  <c r="B792" i="3"/>
  <c r="K42" i="22"/>
  <c r="L42" i="22"/>
  <c r="AJ42" i="22"/>
  <c r="AK42" i="22"/>
  <c r="AL42" i="22"/>
  <c r="X42" i="22"/>
  <c r="Y42" i="22"/>
  <c r="Z42" i="22"/>
  <c r="R42" i="22"/>
  <c r="B793" i="3"/>
  <c r="B811" i="3"/>
  <c r="K43" i="22"/>
  <c r="AA43" i="22"/>
  <c r="L43" i="22"/>
  <c r="X43" i="22"/>
  <c r="Y43" i="22"/>
  <c r="Z43" i="22"/>
  <c r="R43" i="22"/>
  <c r="B812" i="3"/>
  <c r="B839" i="3"/>
  <c r="K44" i="22"/>
  <c r="AA44" i="22"/>
  <c r="L44" i="22"/>
  <c r="AI44" i="22"/>
  <c r="X44" i="22"/>
  <c r="Y44" i="22"/>
  <c r="Z44" i="22"/>
  <c r="B840" i="3"/>
  <c r="B858" i="3"/>
  <c r="K45" i="22"/>
  <c r="AA45" i="22"/>
  <c r="L45" i="22"/>
  <c r="X45" i="22"/>
  <c r="Y45" i="22"/>
  <c r="Z45" i="22"/>
  <c r="R45" i="22"/>
  <c r="B859" i="3"/>
  <c r="B886" i="3"/>
  <c r="K46" i="22"/>
  <c r="AA46" i="22"/>
  <c r="L46" i="22"/>
  <c r="P46" i="22"/>
  <c r="X46" i="22"/>
  <c r="Y46" i="22"/>
  <c r="Z46" i="22"/>
  <c r="R46" i="22"/>
  <c r="B887" i="3"/>
  <c r="B905" i="3"/>
  <c r="B906" i="3"/>
  <c r="B933" i="3"/>
  <c r="B934" i="3"/>
  <c r="B952" i="3"/>
  <c r="B953" i="3"/>
  <c r="B980" i="3"/>
  <c r="B981" i="3"/>
  <c r="B999" i="3"/>
  <c r="B1000" i="3"/>
  <c r="B1027" i="3"/>
  <c r="B1028" i="3"/>
  <c r="B1046" i="3"/>
  <c r="B1047" i="3"/>
  <c r="B1074" i="3"/>
  <c r="B1075" i="3"/>
  <c r="B1093" i="3"/>
  <c r="B1094" i="3"/>
  <c r="B1121" i="3"/>
  <c r="B1122" i="3"/>
  <c r="B1140" i="3"/>
  <c r="B1141" i="3"/>
  <c r="B1168" i="3"/>
  <c r="B1169" i="3"/>
  <c r="AH46" i="22"/>
  <c r="AC46" i="22"/>
  <c r="O45" i="22"/>
  <c r="R44" i="22"/>
  <c r="AJ44" i="22"/>
  <c r="AK44" i="22"/>
  <c r="AL44" i="22"/>
  <c r="AC44" i="22"/>
  <c r="O43" i="22"/>
  <c r="AB43" i="22"/>
  <c r="P42" i="22"/>
  <c r="AA42" i="22"/>
  <c r="AC42" i="22"/>
  <c r="R41" i="22"/>
  <c r="AJ41" i="22"/>
  <c r="AK41" i="22"/>
  <c r="AL41" i="22"/>
  <c r="O41" i="22"/>
  <c r="AB41" i="22"/>
  <c r="O40" i="22"/>
  <c r="AA40" i="22"/>
  <c r="AB40" i="22"/>
  <c r="AC40" i="22"/>
  <c r="AI39" i="22"/>
  <c r="AA39" i="22"/>
  <c r="AB39" i="22"/>
  <c r="AC39" i="22"/>
  <c r="AD39" i="22"/>
  <c r="AE39" i="22"/>
  <c r="AI38" i="22"/>
  <c r="O38" i="22"/>
  <c r="AA38" i="22"/>
  <c r="AB38" i="22"/>
  <c r="AC38" i="22"/>
  <c r="AD38" i="22"/>
  <c r="AE38" i="22"/>
  <c r="AH37" i="22"/>
  <c r="O37" i="22"/>
  <c r="AA37" i="22"/>
  <c r="AB37" i="22"/>
  <c r="AC37" i="22"/>
  <c r="AD37" i="22"/>
  <c r="AE37" i="22"/>
  <c r="AI36" i="22"/>
  <c r="O36" i="22"/>
  <c r="AA36" i="22"/>
  <c r="AB36" i="22"/>
  <c r="AC36" i="22"/>
  <c r="R35" i="22"/>
  <c r="AJ35" i="22"/>
  <c r="AK35" i="22"/>
  <c r="AL35" i="22"/>
  <c r="AM35" i="22"/>
  <c r="O35" i="22"/>
  <c r="AA35" i="22"/>
  <c r="AB35" i="22"/>
  <c r="AC35" i="22"/>
  <c r="R34" i="22"/>
  <c r="B608" i="3"/>
  <c r="AJ34" i="22"/>
  <c r="AK34" i="22"/>
  <c r="AL34" i="22"/>
  <c r="AN34" i="22"/>
  <c r="O34" i="22"/>
  <c r="AA34" i="22"/>
  <c r="AB34" i="22"/>
  <c r="AC34" i="22"/>
  <c r="AD34" i="22"/>
  <c r="AE34" i="22"/>
  <c r="R33" i="22"/>
  <c r="O33" i="22"/>
  <c r="AA33" i="22"/>
  <c r="AB33" i="22"/>
  <c r="AC33" i="22"/>
  <c r="R32" i="22"/>
  <c r="B561" i="3"/>
  <c r="AJ32" i="22"/>
  <c r="AK32" i="22"/>
  <c r="AL32" i="22"/>
  <c r="AN32" i="22"/>
  <c r="O32" i="22"/>
  <c r="AA32" i="22"/>
  <c r="AB32" i="22"/>
  <c r="AC32" i="22"/>
  <c r="R31" i="22"/>
  <c r="O31" i="22"/>
  <c r="AA31" i="22"/>
  <c r="AB31" i="22"/>
  <c r="AC31" i="22"/>
  <c r="P30" i="22"/>
  <c r="M30" i="22"/>
  <c r="Q30" i="22"/>
  <c r="O30" i="22"/>
  <c r="AA30" i="22"/>
  <c r="AB30" i="22"/>
  <c r="AC30" i="22"/>
  <c r="AD30" i="22"/>
  <c r="AE30" i="22"/>
  <c r="AH29" i="22"/>
  <c r="M29" i="22"/>
  <c r="Q29" i="22"/>
  <c r="O29" i="22"/>
  <c r="AA29" i="22"/>
  <c r="AB29" i="22"/>
  <c r="AC29" i="22"/>
  <c r="AD29" i="22"/>
  <c r="AE29" i="22"/>
  <c r="AI28" i="22"/>
  <c r="O28" i="22"/>
  <c r="AA28" i="22"/>
  <c r="AB28" i="22"/>
  <c r="AC28" i="22"/>
  <c r="AI27" i="22"/>
  <c r="O27" i="22"/>
  <c r="AA27" i="22"/>
  <c r="AB27" i="22"/>
  <c r="AC27" i="22"/>
  <c r="R26" i="22"/>
  <c r="AJ26" i="22"/>
  <c r="AK26" i="22"/>
  <c r="AL26" i="22"/>
  <c r="O26" i="22"/>
  <c r="AA26" i="22"/>
  <c r="AB26" i="22"/>
  <c r="AC26" i="22"/>
  <c r="AD26" i="22"/>
  <c r="AE26" i="22"/>
  <c r="P25" i="22"/>
  <c r="O25" i="22"/>
  <c r="AA25" i="22"/>
  <c r="AB25" i="22"/>
  <c r="AC25" i="22"/>
  <c r="M24" i="22"/>
  <c r="Q24" i="22"/>
  <c r="B371" i="3"/>
  <c r="O24" i="22"/>
  <c r="AA24" i="22"/>
  <c r="AB24" i="22"/>
  <c r="AC24" i="22"/>
  <c r="AD24" i="22"/>
  <c r="AE24" i="22"/>
  <c r="AH23" i="22"/>
  <c r="O23" i="22"/>
  <c r="AA23" i="22"/>
  <c r="AB23" i="22"/>
  <c r="AC23" i="22"/>
  <c r="R22" i="22"/>
  <c r="O22" i="22"/>
  <c r="AA22" i="22"/>
  <c r="AB22" i="22"/>
  <c r="AC22" i="22"/>
  <c r="AD22" i="22"/>
  <c r="AE22" i="22"/>
  <c r="AI21" i="22"/>
  <c r="P21" i="22"/>
  <c r="AH21" i="22"/>
  <c r="AJ21" i="22"/>
  <c r="AK21" i="22"/>
  <c r="AL21" i="22"/>
  <c r="AM21" i="22"/>
  <c r="O21" i="22"/>
  <c r="AA21" i="22"/>
  <c r="AB21" i="22"/>
  <c r="AC21" i="22"/>
  <c r="M21" i="22"/>
  <c r="Q21" i="22"/>
  <c r="AI20" i="22"/>
  <c r="O20" i="22"/>
  <c r="AA20" i="22"/>
  <c r="AB20" i="22"/>
  <c r="AC20" i="22"/>
  <c r="R19" i="22"/>
  <c r="AJ19" i="22"/>
  <c r="AK19" i="22"/>
  <c r="AL19" i="22"/>
  <c r="AM19" i="22"/>
  <c r="O19" i="22"/>
  <c r="AA19" i="22"/>
  <c r="AB19" i="22"/>
  <c r="AC19" i="22"/>
  <c r="AH17" i="22"/>
  <c r="O17" i="22"/>
  <c r="AB17" i="22"/>
  <c r="AI16" i="22"/>
  <c r="AJ15" i="22"/>
  <c r="AK15" i="22" s="1"/>
  <c r="AL15" i="22" s="1"/>
  <c r="AB15" i="22"/>
  <c r="R11" i="22"/>
  <c r="H6" i="7" s="1"/>
  <c r="O11" i="22"/>
  <c r="AA11" i="22"/>
  <c r="AB11" i="22"/>
  <c r="AC11" i="22"/>
  <c r="AD11" i="22" s="1"/>
  <c r="AE11" i="22" s="1"/>
  <c r="AI10" i="22"/>
  <c r="R46" i="24"/>
  <c r="P46" i="24"/>
  <c r="AH46" i="24"/>
  <c r="AI46" i="24"/>
  <c r="AJ46" i="24"/>
  <c r="AK46" i="24"/>
  <c r="AL46" i="24"/>
  <c r="AM46" i="24"/>
  <c r="M46" i="24"/>
  <c r="Q46" i="24"/>
  <c r="E888" i="3"/>
  <c r="O46" i="24"/>
  <c r="AA46" i="24"/>
  <c r="AB46" i="24"/>
  <c r="AC46" i="24"/>
  <c r="R45" i="24"/>
  <c r="P45" i="24"/>
  <c r="AH45" i="24"/>
  <c r="AI45" i="24"/>
  <c r="AJ45" i="24"/>
  <c r="AK45" i="24"/>
  <c r="AL45" i="24"/>
  <c r="M45" i="24"/>
  <c r="Q45" i="24"/>
  <c r="O45" i="24"/>
  <c r="AA45" i="24"/>
  <c r="AB45" i="24"/>
  <c r="AC45" i="24"/>
  <c r="R44" i="24"/>
  <c r="P44" i="24"/>
  <c r="AH44" i="24"/>
  <c r="AI44" i="24"/>
  <c r="AJ44" i="24"/>
  <c r="AK44" i="24"/>
  <c r="AL44" i="24"/>
  <c r="AN44" i="24"/>
  <c r="M44" i="24"/>
  <c r="Q44" i="24"/>
  <c r="T44" i="24"/>
  <c r="O44" i="24"/>
  <c r="AA44" i="24"/>
  <c r="AB44" i="24"/>
  <c r="AC44" i="24"/>
  <c r="AD44" i="24"/>
  <c r="AE44" i="24"/>
  <c r="R43" i="24"/>
  <c r="P43" i="24"/>
  <c r="AH43" i="24"/>
  <c r="AI43" i="24"/>
  <c r="AJ43" i="24"/>
  <c r="AK43" i="24"/>
  <c r="AL43" i="24"/>
  <c r="AN43" i="24"/>
  <c r="M43" i="24"/>
  <c r="Q43" i="24"/>
  <c r="O43" i="24"/>
  <c r="AA43" i="24"/>
  <c r="AB43" i="24"/>
  <c r="AC43" i="24"/>
  <c r="AD43" i="24"/>
  <c r="AE43" i="24"/>
  <c r="R42" i="24"/>
  <c r="P42" i="24"/>
  <c r="AH42" i="24"/>
  <c r="AI42" i="24"/>
  <c r="AJ42" i="24"/>
  <c r="AK42" i="24"/>
  <c r="AL42" i="24"/>
  <c r="M42" i="24"/>
  <c r="Q42" i="24"/>
  <c r="O42" i="24"/>
  <c r="AA42" i="24"/>
  <c r="AB42" i="24"/>
  <c r="AC42" i="24"/>
  <c r="R41" i="24"/>
  <c r="P41" i="24"/>
  <c r="AH41" i="24"/>
  <c r="AI41" i="24"/>
  <c r="AJ41" i="24"/>
  <c r="AK41" i="24"/>
  <c r="AL41" i="24"/>
  <c r="M41" i="24"/>
  <c r="Q41" i="24"/>
  <c r="E766" i="3"/>
  <c r="O41" i="24"/>
  <c r="AA41" i="24"/>
  <c r="AB41" i="24"/>
  <c r="AC41" i="24"/>
  <c r="AD41" i="24"/>
  <c r="AE41" i="24"/>
  <c r="R40" i="24"/>
  <c r="P40" i="24"/>
  <c r="AH40" i="24"/>
  <c r="AI40" i="24"/>
  <c r="AJ40" i="24"/>
  <c r="AK40" i="24"/>
  <c r="AL40" i="24"/>
  <c r="M40" i="24"/>
  <c r="Q40" i="24"/>
  <c r="O40" i="24"/>
  <c r="AA40" i="24"/>
  <c r="AB40" i="24"/>
  <c r="AC40" i="24"/>
  <c r="R39" i="24"/>
  <c r="P39" i="24"/>
  <c r="AH39" i="24"/>
  <c r="AI39" i="24"/>
  <c r="AJ39" i="24"/>
  <c r="AK39" i="24"/>
  <c r="AL39" i="24"/>
  <c r="AM39" i="24"/>
  <c r="M39" i="24"/>
  <c r="Q39" i="24"/>
  <c r="O39" i="24"/>
  <c r="AA39" i="24"/>
  <c r="AB39" i="24"/>
  <c r="AC39" i="24"/>
  <c r="R38" i="24"/>
  <c r="P38" i="24"/>
  <c r="AH38" i="24"/>
  <c r="AI38" i="24"/>
  <c r="AJ38" i="24"/>
  <c r="AK38" i="24"/>
  <c r="AL38" i="24"/>
  <c r="M38" i="24"/>
  <c r="Q38" i="24"/>
  <c r="O38" i="24"/>
  <c r="AA38" i="24"/>
  <c r="AB38" i="24"/>
  <c r="AC38" i="24"/>
  <c r="R37" i="24"/>
  <c r="P37" i="24"/>
  <c r="AH37" i="24"/>
  <c r="AI37" i="24"/>
  <c r="AJ37" i="24"/>
  <c r="AK37" i="24"/>
  <c r="AL37" i="24"/>
  <c r="M37" i="24"/>
  <c r="Q37" i="24"/>
  <c r="E672" i="3"/>
  <c r="O37" i="24"/>
  <c r="AA37" i="24"/>
  <c r="AB37" i="24"/>
  <c r="AC37" i="24"/>
  <c r="R36" i="24"/>
  <c r="P36" i="24"/>
  <c r="AH36" i="24"/>
  <c r="AI36" i="24"/>
  <c r="AJ36" i="24"/>
  <c r="AK36" i="24"/>
  <c r="AL36" i="24"/>
  <c r="M36" i="24"/>
  <c r="Q36" i="24"/>
  <c r="O36" i="24"/>
  <c r="AA36" i="24"/>
  <c r="AB36" i="24"/>
  <c r="AC36" i="24"/>
  <c r="R35" i="24"/>
  <c r="P35" i="24"/>
  <c r="AH35" i="24"/>
  <c r="AI35" i="24"/>
  <c r="AJ35" i="24"/>
  <c r="AK35" i="24"/>
  <c r="AL35" i="24"/>
  <c r="M35" i="24"/>
  <c r="Q35" i="24"/>
  <c r="E625" i="3"/>
  <c r="O35" i="24"/>
  <c r="AA35" i="24"/>
  <c r="AB35" i="24"/>
  <c r="AC35" i="24"/>
  <c r="AD35" i="24"/>
  <c r="AE35" i="24"/>
  <c r="R34" i="24"/>
  <c r="P34" i="24"/>
  <c r="AH34" i="24"/>
  <c r="AI34" i="24"/>
  <c r="AJ34" i="24"/>
  <c r="AK34" i="24"/>
  <c r="AL34" i="24"/>
  <c r="AN34" i="24"/>
  <c r="M34" i="24"/>
  <c r="Q34" i="24"/>
  <c r="O34" i="24"/>
  <c r="AA34" i="24"/>
  <c r="AB34" i="24"/>
  <c r="AC34" i="24"/>
  <c r="R33" i="24"/>
  <c r="P33" i="24"/>
  <c r="AH33" i="24"/>
  <c r="AI33" i="24"/>
  <c r="AJ33" i="24"/>
  <c r="AK33" i="24"/>
  <c r="AL33" i="24"/>
  <c r="M33" i="24"/>
  <c r="Q33" i="24"/>
  <c r="E578" i="3"/>
  <c r="O33" i="24"/>
  <c r="AA33" i="24"/>
  <c r="AB33" i="24"/>
  <c r="AC33" i="24"/>
  <c r="AD33" i="24"/>
  <c r="AE33" i="24"/>
  <c r="R32" i="24"/>
  <c r="P32" i="24"/>
  <c r="AH32" i="24"/>
  <c r="AI32" i="24"/>
  <c r="AJ32" i="24"/>
  <c r="AK32" i="24"/>
  <c r="AL32" i="24"/>
  <c r="M32" i="24"/>
  <c r="Q32" i="24"/>
  <c r="O32" i="24"/>
  <c r="AA32" i="24"/>
  <c r="AB32" i="24"/>
  <c r="AC32" i="24"/>
  <c r="R31" i="24"/>
  <c r="P31" i="24"/>
  <c r="AH31" i="24"/>
  <c r="AI31" i="24"/>
  <c r="AJ31" i="24"/>
  <c r="AK31" i="24"/>
  <c r="AL31" i="24"/>
  <c r="M31" i="24"/>
  <c r="Q31" i="24"/>
  <c r="E531" i="3"/>
  <c r="O31" i="24"/>
  <c r="AA31" i="24"/>
  <c r="AB31" i="24"/>
  <c r="AC31" i="24"/>
  <c r="R30" i="24"/>
  <c r="P30" i="24"/>
  <c r="AH30" i="24"/>
  <c r="AI30" i="24"/>
  <c r="AJ30" i="24"/>
  <c r="AK30" i="24"/>
  <c r="AL30" i="24"/>
  <c r="M30" i="24"/>
  <c r="Q30" i="24"/>
  <c r="O30" i="24"/>
  <c r="AA30" i="24"/>
  <c r="AB30" i="24"/>
  <c r="AC30" i="24"/>
  <c r="R29" i="24"/>
  <c r="P29" i="24"/>
  <c r="AH29" i="24"/>
  <c r="AI29" i="24"/>
  <c r="AJ29" i="24"/>
  <c r="AK29" i="24"/>
  <c r="AL29" i="24"/>
  <c r="AM29" i="24"/>
  <c r="M29" i="24"/>
  <c r="Q29" i="24"/>
  <c r="O29" i="24"/>
  <c r="AA29" i="24"/>
  <c r="AB29" i="24"/>
  <c r="AC29" i="24"/>
  <c r="R28" i="24"/>
  <c r="P28" i="24"/>
  <c r="AH28" i="24"/>
  <c r="AI28" i="24"/>
  <c r="AJ28" i="24"/>
  <c r="AK28" i="24"/>
  <c r="AL28" i="24"/>
  <c r="M28" i="24"/>
  <c r="Q28" i="24"/>
  <c r="O28" i="24"/>
  <c r="AA28" i="24"/>
  <c r="AB28" i="24"/>
  <c r="AC28" i="24"/>
  <c r="R27" i="24"/>
  <c r="P27" i="24"/>
  <c r="AH27" i="24"/>
  <c r="AI27" i="24"/>
  <c r="AJ27" i="24"/>
  <c r="AK27" i="24"/>
  <c r="AL27" i="24"/>
  <c r="M27" i="24"/>
  <c r="Q27" i="24"/>
  <c r="E437" i="3"/>
  <c r="O27" i="24"/>
  <c r="AA27" i="24"/>
  <c r="AB27" i="24"/>
  <c r="AC27" i="24"/>
  <c r="AD27" i="24"/>
  <c r="AE27" i="24"/>
  <c r="R26" i="24"/>
  <c r="P26" i="24"/>
  <c r="AH26" i="24"/>
  <c r="AI26" i="24"/>
  <c r="AJ26" i="24"/>
  <c r="AK26" i="24"/>
  <c r="AL26" i="24"/>
  <c r="M26" i="24"/>
  <c r="Q26" i="24"/>
  <c r="O26" i="24"/>
  <c r="AA26" i="24"/>
  <c r="AB26" i="24"/>
  <c r="AC26" i="24"/>
  <c r="R25" i="24"/>
  <c r="P25" i="24"/>
  <c r="AH25" i="24"/>
  <c r="AI25" i="24"/>
  <c r="AJ25" i="24"/>
  <c r="AK25" i="24"/>
  <c r="AL25" i="24"/>
  <c r="M25" i="24"/>
  <c r="Q25" i="24"/>
  <c r="E390" i="3"/>
  <c r="O25" i="24"/>
  <c r="AA25" i="24"/>
  <c r="AB25" i="24"/>
  <c r="AC25" i="24"/>
  <c r="AD25" i="24"/>
  <c r="AE25" i="24"/>
  <c r="R24" i="24"/>
  <c r="P24" i="24"/>
  <c r="AH24" i="24"/>
  <c r="AI24" i="24"/>
  <c r="AJ24" i="24"/>
  <c r="AK24" i="24"/>
  <c r="AL24" i="24"/>
  <c r="M24" i="24"/>
  <c r="Q24" i="24"/>
  <c r="O24" i="24"/>
  <c r="AA24" i="24"/>
  <c r="AB24" i="24"/>
  <c r="AC24" i="24"/>
  <c r="R23" i="24"/>
  <c r="P23" i="24"/>
  <c r="AH23" i="24"/>
  <c r="AI23" i="24"/>
  <c r="AJ23" i="24"/>
  <c r="AK23" i="24"/>
  <c r="AL23" i="24"/>
  <c r="AN23" i="24"/>
  <c r="M23" i="24"/>
  <c r="Q23" i="24"/>
  <c r="O23" i="24"/>
  <c r="AA23" i="24"/>
  <c r="AB23" i="24"/>
  <c r="AC23" i="24"/>
  <c r="R22" i="24"/>
  <c r="P22" i="24"/>
  <c r="AH22" i="24"/>
  <c r="AI22" i="24"/>
  <c r="AJ22" i="24"/>
  <c r="AK22" i="24"/>
  <c r="AL22" i="24"/>
  <c r="M22" i="24"/>
  <c r="Q22" i="24"/>
  <c r="O22" i="24"/>
  <c r="AA22" i="24"/>
  <c r="AB22" i="24"/>
  <c r="AC22" i="24"/>
  <c r="R20" i="24"/>
  <c r="P20" i="24"/>
  <c r="AH20" i="24"/>
  <c r="AI20" i="24"/>
  <c r="AJ20" i="24"/>
  <c r="AK20" i="24"/>
  <c r="AL20" i="24"/>
  <c r="M20" i="24"/>
  <c r="Q20" i="24"/>
  <c r="E277" i="3"/>
  <c r="O20" i="24"/>
  <c r="AA20" i="24"/>
  <c r="AB20" i="24"/>
  <c r="AC20" i="24"/>
  <c r="R19" i="24"/>
  <c r="P19" i="24"/>
  <c r="AH19" i="24"/>
  <c r="AI19" i="24"/>
  <c r="AJ19" i="24"/>
  <c r="AK19" i="24"/>
  <c r="AL19" i="24"/>
  <c r="AM19" i="24"/>
  <c r="M19" i="24"/>
  <c r="Q19" i="24"/>
  <c r="T19" i="24"/>
  <c r="O19" i="24"/>
  <c r="AA19" i="24"/>
  <c r="AB19" i="24"/>
  <c r="AC19" i="24"/>
  <c r="AD19" i="24"/>
  <c r="AE19" i="24"/>
  <c r="AI18" i="24"/>
  <c r="O18" i="24"/>
  <c r="AA18" i="24"/>
  <c r="AB16" i="29"/>
  <c r="AC16" i="29"/>
  <c r="AD16" i="29" s="1"/>
  <c r="AE16" i="29" s="1"/>
  <c r="AI14" i="29"/>
  <c r="O14" i="29"/>
  <c r="AA14" i="29"/>
  <c r="AB14" i="29"/>
  <c r="AC14" i="29"/>
  <c r="AB13" i="29"/>
  <c r="AC12" i="29"/>
  <c r="O10" i="29"/>
  <c r="AA10" i="29"/>
  <c r="AB10" i="29"/>
  <c r="AC10" i="29"/>
  <c r="R45" i="29"/>
  <c r="P45" i="29"/>
  <c r="AH45" i="29"/>
  <c r="AI45" i="29"/>
  <c r="AJ45" i="29"/>
  <c r="AK45" i="29"/>
  <c r="AL45" i="29"/>
  <c r="M45" i="29"/>
  <c r="Q45" i="29"/>
  <c r="O45" i="29"/>
  <c r="AA45" i="29"/>
  <c r="AB45" i="29"/>
  <c r="AC45" i="29"/>
  <c r="O44" i="29"/>
  <c r="AA44" i="29"/>
  <c r="AB44" i="29"/>
  <c r="AC44" i="29"/>
  <c r="AD44" i="29"/>
  <c r="AE44" i="29"/>
  <c r="AG44" i="29"/>
  <c r="O43" i="29"/>
  <c r="AA43" i="29"/>
  <c r="AB43" i="29"/>
  <c r="AC43" i="29"/>
  <c r="AD43" i="29"/>
  <c r="AE43" i="29"/>
  <c r="AF43" i="29"/>
  <c r="O42" i="29"/>
  <c r="AA42" i="29"/>
  <c r="AB42" i="29"/>
  <c r="AC42" i="29"/>
  <c r="AD42" i="29"/>
  <c r="AE42" i="29"/>
  <c r="O41" i="29"/>
  <c r="AA41" i="29"/>
  <c r="AB41" i="29"/>
  <c r="AC41" i="29"/>
  <c r="O40" i="29"/>
  <c r="AA40" i="29"/>
  <c r="AB40" i="29"/>
  <c r="AC40" i="29"/>
  <c r="AD40" i="29"/>
  <c r="AE40" i="29"/>
  <c r="AG40" i="29"/>
  <c r="O39" i="29"/>
  <c r="AA39" i="29"/>
  <c r="AB39" i="29"/>
  <c r="AC39" i="29"/>
  <c r="AD39" i="29"/>
  <c r="AE39" i="29"/>
  <c r="AF39" i="29"/>
  <c r="O38" i="29"/>
  <c r="AA38" i="29"/>
  <c r="AB38" i="29"/>
  <c r="AC38" i="29"/>
  <c r="AD38" i="29"/>
  <c r="AE38" i="29"/>
  <c r="O37" i="29"/>
  <c r="AA37" i="29"/>
  <c r="AB37" i="29"/>
  <c r="AC37" i="29"/>
  <c r="O36" i="29"/>
  <c r="AA36" i="29"/>
  <c r="AB36" i="29"/>
  <c r="AC36" i="29"/>
  <c r="AD36" i="29"/>
  <c r="AE36" i="29"/>
  <c r="AG36" i="29"/>
  <c r="O35" i="29"/>
  <c r="AA35" i="29"/>
  <c r="AB35" i="29"/>
  <c r="AC35" i="29"/>
  <c r="AD35" i="29"/>
  <c r="AE35" i="29"/>
  <c r="AF35" i="29"/>
  <c r="O34" i="29"/>
  <c r="AA34" i="29"/>
  <c r="AB34" i="29"/>
  <c r="AC34" i="29"/>
  <c r="AD34" i="29"/>
  <c r="AE34" i="29"/>
  <c r="O33" i="29"/>
  <c r="AA33" i="29"/>
  <c r="AB33" i="29"/>
  <c r="AC33" i="29"/>
  <c r="AD33" i="29"/>
  <c r="AE33" i="29"/>
  <c r="O32" i="29"/>
  <c r="AA32" i="29"/>
  <c r="AB32" i="29"/>
  <c r="AC32" i="29"/>
  <c r="O31" i="29"/>
  <c r="AA31" i="29"/>
  <c r="AB31" i="29"/>
  <c r="AC31" i="29"/>
  <c r="AD31" i="29"/>
  <c r="AE31" i="29"/>
  <c r="O30" i="29"/>
  <c r="AA30" i="29"/>
  <c r="AB30" i="29"/>
  <c r="AC30" i="29"/>
  <c r="O29" i="29"/>
  <c r="AA29" i="29"/>
  <c r="AB29" i="29"/>
  <c r="AC29" i="29"/>
  <c r="AD29" i="29"/>
  <c r="AE29" i="29"/>
  <c r="O28" i="29"/>
  <c r="AA28" i="29"/>
  <c r="AB28" i="29"/>
  <c r="AC28" i="29"/>
  <c r="AD28" i="29"/>
  <c r="AE28" i="29"/>
  <c r="O27" i="29"/>
  <c r="AA27" i="29"/>
  <c r="AB27" i="29"/>
  <c r="AC27" i="29"/>
  <c r="AD27" i="29"/>
  <c r="AE27" i="29"/>
  <c r="O26" i="29"/>
  <c r="AA26" i="29"/>
  <c r="AB26" i="29"/>
  <c r="AC26" i="29"/>
  <c r="AD26" i="29"/>
  <c r="AE26" i="29"/>
  <c r="O25" i="29"/>
  <c r="AA25" i="29"/>
  <c r="AB25" i="29"/>
  <c r="AC25" i="29"/>
  <c r="AD25" i="29"/>
  <c r="AE25" i="29"/>
  <c r="O24" i="29"/>
  <c r="AA24" i="29"/>
  <c r="AB24" i="29"/>
  <c r="AC24" i="29"/>
  <c r="O23" i="29"/>
  <c r="AA23" i="29"/>
  <c r="AB23" i="29"/>
  <c r="AC23" i="29"/>
  <c r="AD23" i="29"/>
  <c r="AE23" i="29"/>
  <c r="O22" i="29"/>
  <c r="AA22" i="29"/>
  <c r="AB22" i="29"/>
  <c r="AC22" i="29"/>
  <c r="AD22" i="29"/>
  <c r="AE22" i="29"/>
  <c r="O20" i="29"/>
  <c r="AA20" i="29"/>
  <c r="AB20" i="29"/>
  <c r="AC20" i="29"/>
  <c r="AD20" i="29"/>
  <c r="AE20" i="29"/>
  <c r="P19" i="29"/>
  <c r="AH19" i="29"/>
  <c r="AI19" i="29"/>
  <c r="AJ19" i="29"/>
  <c r="AK19" i="29"/>
  <c r="AL19" i="29"/>
  <c r="AG39" i="29"/>
  <c r="AF40" i="29"/>
  <c r="AG43" i="29"/>
  <c r="AF44" i="29"/>
  <c r="H862" i="3"/>
  <c r="H890" i="3"/>
  <c r="H909" i="3"/>
  <c r="H937" i="3"/>
  <c r="H956" i="3"/>
  <c r="H984" i="3"/>
  <c r="H1001" i="3"/>
  <c r="H1003" i="3"/>
  <c r="H1031" i="3"/>
  <c r="H1048" i="3"/>
  <c r="H1050" i="3"/>
  <c r="H1078" i="3"/>
  <c r="H1095" i="3"/>
  <c r="H1097" i="3"/>
  <c r="H1125" i="3"/>
  <c r="H1142" i="3"/>
  <c r="H1144" i="3"/>
  <c r="H1172" i="3"/>
  <c r="E1172" i="3"/>
  <c r="E279" i="3"/>
  <c r="E343" i="3"/>
  <c r="T23" i="24"/>
  <c r="T27" i="24"/>
  <c r="E484" i="3"/>
  <c r="T29" i="24"/>
  <c r="AN29" i="24"/>
  <c r="T31" i="24"/>
  <c r="T33" i="24"/>
  <c r="AM34" i="24"/>
  <c r="T35" i="24"/>
  <c r="T37" i="24"/>
  <c r="E719" i="3"/>
  <c r="T39" i="24"/>
  <c r="AN39" i="24"/>
  <c r="E721" i="3"/>
  <c r="AM40" i="24"/>
  <c r="AN40" i="24"/>
  <c r="E749" i="3"/>
  <c r="E768" i="3"/>
  <c r="AM42" i="24"/>
  <c r="AN42" i="24"/>
  <c r="E796" i="3"/>
  <c r="AF43" i="24"/>
  <c r="AG43" i="24"/>
  <c r="E813" i="3"/>
  <c r="T43" i="24"/>
  <c r="AM43" i="24"/>
  <c r="E815" i="3"/>
  <c r="AF44" i="24"/>
  <c r="AG44" i="24"/>
  <c r="E841" i="3"/>
  <c r="AM44" i="24"/>
  <c r="E843" i="3"/>
  <c r="E860" i="3"/>
  <c r="T45" i="24"/>
  <c r="E862" i="3"/>
  <c r="T46" i="24"/>
  <c r="AN46" i="24"/>
  <c r="E890" i="3"/>
  <c r="E907" i="3"/>
  <c r="E909" i="3"/>
  <c r="E937" i="3"/>
  <c r="E954" i="3"/>
  <c r="E984" i="3"/>
  <c r="E1001" i="3"/>
  <c r="E1031" i="3"/>
  <c r="E1048" i="3"/>
  <c r="B326" i="3"/>
  <c r="AM32" i="22"/>
  <c r="AM34" i="22"/>
  <c r="AN35" i="22"/>
  <c r="B768" i="3"/>
  <c r="B843" i="3"/>
  <c r="E910" i="3"/>
  <c r="E863" i="3"/>
  <c r="E816" i="3"/>
  <c r="E722" i="3"/>
  <c r="E628" i="3"/>
  <c r="E534" i="3"/>
  <c r="E487" i="3"/>
  <c r="E440" i="3"/>
  <c r="E346" i="3"/>
  <c r="H1145" i="3"/>
  <c r="H1051" i="3"/>
  <c r="H1004" i="3"/>
  <c r="E18" i="32"/>
  <c r="F18" i="10"/>
  <c r="H344" i="3"/>
  <c r="E18" i="27"/>
  <c r="E18" i="10"/>
  <c r="E344" i="3"/>
  <c r="P4" i="7"/>
  <c r="E18" i="5"/>
  <c r="D18" i="10"/>
  <c r="G18" i="10"/>
  <c r="B344" i="3"/>
  <c r="AO18" i="29"/>
  <c r="AQ19" i="29"/>
  <c r="AP19" i="29"/>
  <c r="AO19" i="29"/>
  <c r="S19" i="29"/>
  <c r="AQ20" i="29"/>
  <c r="AP20" i="29"/>
  <c r="AO20" i="29"/>
  <c r="S20" i="29"/>
  <c r="AQ22" i="29"/>
  <c r="AP22" i="29"/>
  <c r="AO22" i="29"/>
  <c r="S22" i="29"/>
  <c r="AQ23" i="29"/>
  <c r="AP23" i="29"/>
  <c r="AO23" i="29"/>
  <c r="S23" i="29"/>
  <c r="AQ24" i="29"/>
  <c r="AP24" i="29"/>
  <c r="AO24" i="29"/>
  <c r="S24" i="29"/>
  <c r="AQ25" i="29"/>
  <c r="AP25" i="29"/>
  <c r="AO25" i="29"/>
  <c r="S25" i="29"/>
  <c r="AQ26" i="29"/>
  <c r="AP26" i="29"/>
  <c r="AO26" i="29"/>
  <c r="S26" i="29"/>
  <c r="AQ27" i="29"/>
  <c r="AP27" i="29"/>
  <c r="AO27" i="29"/>
  <c r="S27" i="29"/>
  <c r="AQ28" i="29"/>
  <c r="AP28" i="29"/>
  <c r="AO28" i="29"/>
  <c r="S28" i="29"/>
  <c r="AQ29" i="29"/>
  <c r="AP29" i="29"/>
  <c r="AO29" i="29"/>
  <c r="S29" i="29"/>
  <c r="AQ30" i="29"/>
  <c r="AP30" i="29"/>
  <c r="AO30" i="29"/>
  <c r="S30" i="29"/>
  <c r="AQ31" i="29"/>
  <c r="AP31" i="29"/>
  <c r="AO31" i="29"/>
  <c r="S31" i="29"/>
  <c r="AQ32" i="29"/>
  <c r="AP32" i="29"/>
  <c r="AO32" i="29"/>
  <c r="S32" i="29"/>
  <c r="AQ33" i="29"/>
  <c r="AP33" i="29"/>
  <c r="AO33" i="29"/>
  <c r="S33" i="29"/>
  <c r="AQ34" i="29"/>
  <c r="AP34" i="29"/>
  <c r="AO34" i="29"/>
  <c r="S34" i="29"/>
  <c r="AQ35" i="29"/>
  <c r="AP35" i="29"/>
  <c r="AO35" i="29"/>
  <c r="S35" i="29"/>
  <c r="AQ36" i="29"/>
  <c r="AP36" i="29"/>
  <c r="AO36" i="29"/>
  <c r="S36" i="29"/>
  <c r="AQ37" i="29"/>
  <c r="AP37" i="29"/>
  <c r="AO37" i="29"/>
  <c r="S37" i="29"/>
  <c r="AQ38" i="29"/>
  <c r="AP38" i="29"/>
  <c r="AO38" i="29"/>
  <c r="S38" i="29"/>
  <c r="AQ39" i="29"/>
  <c r="AP39" i="29"/>
  <c r="AO39" i="29"/>
  <c r="S39" i="29"/>
  <c r="AQ40" i="29"/>
  <c r="AP40" i="29"/>
  <c r="AO40" i="29"/>
  <c r="S40" i="29"/>
  <c r="AQ41" i="29"/>
  <c r="AP41" i="29"/>
  <c r="AO41" i="29"/>
  <c r="S41" i="29"/>
  <c r="AQ42" i="29"/>
  <c r="AP42" i="29"/>
  <c r="AO42" i="29"/>
  <c r="S42" i="29"/>
  <c r="AQ43" i="29"/>
  <c r="AP43" i="29"/>
  <c r="AO43" i="29"/>
  <c r="S43" i="29"/>
  <c r="AQ44" i="29"/>
  <c r="AP44" i="29"/>
  <c r="AO44" i="29"/>
  <c r="S44" i="29"/>
  <c r="AQ45" i="29"/>
  <c r="AP45" i="29"/>
  <c r="AO45" i="29"/>
  <c r="S45" i="29"/>
  <c r="AQ12" i="29"/>
  <c r="AP12" i="29"/>
  <c r="AO12" i="29"/>
  <c r="AQ13" i="29"/>
  <c r="AP17" i="29"/>
  <c r="AO17" i="29"/>
  <c r="AQ21" i="29"/>
  <c r="AP21" i="29"/>
  <c r="AO21" i="29"/>
  <c r="S21" i="29"/>
  <c r="AO10" i="22"/>
  <c r="AO12" i="22"/>
  <c r="AO13" i="22"/>
  <c r="AO14" i="22"/>
  <c r="AO16" i="22"/>
  <c r="AO17" i="22"/>
  <c r="S17" i="22" s="1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O35" i="22"/>
  <c r="AO36" i="22"/>
  <c r="AO37" i="22"/>
  <c r="AO38" i="22"/>
  <c r="AO39" i="22"/>
  <c r="AO40" i="22"/>
  <c r="AO41" i="22"/>
  <c r="AO42" i="22"/>
  <c r="AO43" i="22"/>
  <c r="AO44" i="22"/>
  <c r="AO45" i="22"/>
  <c r="AO46" i="22"/>
  <c r="AP10" i="22"/>
  <c r="AP11" i="22"/>
  <c r="AP12" i="22"/>
  <c r="AP13" i="22"/>
  <c r="AP14" i="22"/>
  <c r="AP15" i="22"/>
  <c r="AP16" i="22"/>
  <c r="S16" i="22"/>
  <c r="I11" i="7" s="1"/>
  <c r="AP17" i="22"/>
  <c r="AP18" i="22"/>
  <c r="AP19" i="22"/>
  <c r="S19" i="22"/>
  <c r="AP20" i="22"/>
  <c r="S20" i="22"/>
  <c r="AP21" i="22"/>
  <c r="AP22" i="22"/>
  <c r="S22" i="22"/>
  <c r="AP23" i="22"/>
  <c r="AP24" i="22"/>
  <c r="S24" i="22"/>
  <c r="AP25" i="22"/>
  <c r="S25" i="22"/>
  <c r="AP26" i="22"/>
  <c r="AP27" i="22"/>
  <c r="S27" i="22"/>
  <c r="AP28" i="22"/>
  <c r="S28" i="22"/>
  <c r="AP29" i="22"/>
  <c r="S29" i="22"/>
  <c r="AP30" i="22"/>
  <c r="AP31" i="22"/>
  <c r="S31" i="22"/>
  <c r="AP32" i="22"/>
  <c r="S32" i="22"/>
  <c r="AP33" i="22"/>
  <c r="S33" i="22"/>
  <c r="AP34" i="22"/>
  <c r="AP35" i="22"/>
  <c r="S35" i="22"/>
  <c r="AP36" i="22"/>
  <c r="S36" i="22"/>
  <c r="AP37" i="22"/>
  <c r="S37" i="22"/>
  <c r="AP38" i="22"/>
  <c r="AP39" i="22"/>
  <c r="S39" i="22"/>
  <c r="AP40" i="22"/>
  <c r="S40" i="22"/>
  <c r="AP41" i="22"/>
  <c r="S41" i="22"/>
  <c r="AP42" i="22"/>
  <c r="AP43" i="22"/>
  <c r="S43" i="22"/>
  <c r="AP44" i="22"/>
  <c r="S44" i="22"/>
  <c r="AP45" i="22"/>
  <c r="S45" i="22"/>
  <c r="AP46" i="22"/>
  <c r="AO13" i="24"/>
  <c r="AO19" i="24"/>
  <c r="AO20" i="24"/>
  <c r="AO21" i="24"/>
  <c r="AO22" i="24"/>
  <c r="AO23" i="24"/>
  <c r="AO24" i="24"/>
  <c r="AO25" i="24"/>
  <c r="AO26" i="24"/>
  <c r="AO27" i="24"/>
  <c r="AO28" i="24"/>
  <c r="AO29" i="24"/>
  <c r="AO30" i="24"/>
  <c r="AO31" i="24"/>
  <c r="AO32" i="24"/>
  <c r="AO33" i="24"/>
  <c r="AO34" i="24"/>
  <c r="AO35" i="24"/>
  <c r="AO36" i="24"/>
  <c r="AO37" i="24"/>
  <c r="AO38" i="24"/>
  <c r="AO39" i="24"/>
  <c r="AO40" i="24"/>
  <c r="AO41" i="24"/>
  <c r="AO42" i="24"/>
  <c r="AO43" i="24"/>
  <c r="AO44" i="24"/>
  <c r="AO45" i="24"/>
  <c r="AO46" i="24"/>
  <c r="AP13" i="24"/>
  <c r="AP19" i="24"/>
  <c r="S19" i="24"/>
  <c r="AP20" i="24"/>
  <c r="AP21" i="24"/>
  <c r="S21" i="24"/>
  <c r="AP22" i="24"/>
  <c r="AP23" i="24"/>
  <c r="AP24" i="24"/>
  <c r="S24" i="24"/>
  <c r="AP25" i="24"/>
  <c r="AP26" i="24"/>
  <c r="S26" i="24"/>
  <c r="AP27" i="24"/>
  <c r="S27" i="24"/>
  <c r="AP28" i="24"/>
  <c r="S28" i="24"/>
  <c r="AP29" i="24"/>
  <c r="AP30" i="24"/>
  <c r="S30" i="24"/>
  <c r="AP31" i="24"/>
  <c r="S31" i="24"/>
  <c r="AP32" i="24"/>
  <c r="S32" i="24"/>
  <c r="AP33" i="24"/>
  <c r="AP34" i="24"/>
  <c r="S34" i="24"/>
  <c r="AP35" i="24"/>
  <c r="S35" i="24"/>
  <c r="AP36" i="24"/>
  <c r="S36" i="24"/>
  <c r="AP37" i="24"/>
  <c r="AP38" i="24"/>
  <c r="S38" i="24"/>
  <c r="AP39" i="24"/>
  <c r="S39" i="24"/>
  <c r="AP40" i="24"/>
  <c r="S40" i="24"/>
  <c r="AP41" i="24"/>
  <c r="AP42" i="24"/>
  <c r="S42" i="24"/>
  <c r="AP43" i="24"/>
  <c r="S43" i="24"/>
  <c r="AP44" i="24"/>
  <c r="S44" i="24"/>
  <c r="AP45" i="24"/>
  <c r="AP46" i="24"/>
  <c r="S46" i="24"/>
  <c r="S45" i="24"/>
  <c r="S41" i="24"/>
  <c r="S37" i="24"/>
  <c r="S33" i="24"/>
  <c r="S29" i="24"/>
  <c r="S25" i="24"/>
  <c r="S22" i="24"/>
  <c r="S20" i="24"/>
  <c r="S46" i="22"/>
  <c r="S42" i="22"/>
  <c r="S38" i="22"/>
  <c r="S34" i="22"/>
  <c r="S30" i="22"/>
  <c r="S26" i="22"/>
  <c r="S21" i="22"/>
  <c r="B58" i="46"/>
  <c r="B42" i="46"/>
  <c r="B25" i="46"/>
  <c r="U5" i="7"/>
  <c r="H42" i="3"/>
  <c r="AM45" i="29"/>
  <c r="AN45" i="29"/>
  <c r="H935" i="3"/>
  <c r="U4" i="7"/>
  <c r="Z9" i="29"/>
  <c r="F4" i="10"/>
  <c r="H14" i="3"/>
  <c r="T20" i="24"/>
  <c r="AH21" i="24"/>
  <c r="AB10" i="24"/>
  <c r="L10" i="24"/>
  <c r="AI10" i="24" s="1"/>
  <c r="Z10" i="24"/>
  <c r="X10" i="24"/>
  <c r="E5" i="27"/>
  <c r="E6" i="27"/>
  <c r="E61" i="3"/>
  <c r="P6" i="7"/>
  <c r="P5" i="7"/>
  <c r="E5" i="10"/>
  <c r="G5" i="10" s="1"/>
  <c r="E14" i="3"/>
  <c r="AO9" i="29"/>
  <c r="Y9" i="29"/>
  <c r="H11" i="3"/>
  <c r="X9" i="29"/>
  <c r="R9" i="29" s="1"/>
  <c r="Q4" i="7"/>
  <c r="B5" i="31"/>
  <c r="AG27" i="29"/>
  <c r="AF27" i="29"/>
  <c r="AG29" i="29"/>
  <c r="AF29" i="29"/>
  <c r="H1098" i="3"/>
  <c r="AF36" i="29"/>
  <c r="AG35" i="29"/>
  <c r="X9" i="22"/>
  <c r="Y9" i="22"/>
  <c r="B251" i="3"/>
  <c r="B420" i="3"/>
  <c r="AJ46" i="22"/>
  <c r="AK46" i="22"/>
  <c r="AL46" i="22"/>
  <c r="P45" i="22"/>
  <c r="M45" i="22"/>
  <c r="Q45" i="22"/>
  <c r="P44" i="22"/>
  <c r="AH44" i="22"/>
  <c r="AJ43" i="22"/>
  <c r="AK43" i="22"/>
  <c r="AL43" i="22"/>
  <c r="AM43" i="22"/>
  <c r="P43" i="22"/>
  <c r="AH42" i="22"/>
  <c r="AI42" i="22"/>
  <c r="AI41" i="22"/>
  <c r="AH41" i="22"/>
  <c r="AI40" i="22"/>
  <c r="AH39" i="22"/>
  <c r="AJ39" i="22"/>
  <c r="AK39" i="22"/>
  <c r="AL39" i="22"/>
  <c r="AN39" i="22"/>
  <c r="M39" i="22"/>
  <c r="Q39" i="22"/>
  <c r="P39" i="22"/>
  <c r="AH38" i="22"/>
  <c r="AJ38" i="22"/>
  <c r="AK38" i="22"/>
  <c r="AL38" i="22"/>
  <c r="M38" i="22"/>
  <c r="Q38" i="22"/>
  <c r="P38" i="22"/>
  <c r="P37" i="22"/>
  <c r="M37" i="22"/>
  <c r="Q37" i="22"/>
  <c r="B672" i="3"/>
  <c r="AH36" i="22"/>
  <c r="P36" i="22"/>
  <c r="AI35" i="22"/>
  <c r="M35" i="22"/>
  <c r="Q35" i="22"/>
  <c r="AI34" i="22"/>
  <c r="M34" i="22"/>
  <c r="Q34" i="22"/>
  <c r="AI33" i="22"/>
  <c r="M33" i="22"/>
  <c r="Q33" i="22"/>
  <c r="P32" i="22"/>
  <c r="AH32" i="22"/>
  <c r="P31" i="22"/>
  <c r="AH31" i="22"/>
  <c r="AH30" i="22"/>
  <c r="AJ30" i="22"/>
  <c r="AK30" i="22"/>
  <c r="AL30" i="22"/>
  <c r="AI30" i="22"/>
  <c r="P29" i="22"/>
  <c r="AI29" i="22"/>
  <c r="AJ29" i="22"/>
  <c r="AK29" i="22"/>
  <c r="AL29" i="22"/>
  <c r="AN29" i="22"/>
  <c r="AH28" i="22"/>
  <c r="AJ28" i="22"/>
  <c r="AK28" i="22"/>
  <c r="AL28" i="22"/>
  <c r="M28" i="22"/>
  <c r="Q28" i="22"/>
  <c r="P28" i="22"/>
  <c r="AH27" i="22"/>
  <c r="AJ27" i="22"/>
  <c r="AK27" i="22"/>
  <c r="AL27" i="22"/>
  <c r="AM27" i="22"/>
  <c r="M27" i="22"/>
  <c r="Q27" i="22"/>
  <c r="P27" i="22"/>
  <c r="P26" i="22"/>
  <c r="AI26" i="22"/>
  <c r="M26" i="22"/>
  <c r="Q26" i="22"/>
  <c r="AH26" i="22"/>
  <c r="AH25" i="22"/>
  <c r="AJ25" i="22"/>
  <c r="AK25" i="22"/>
  <c r="AL25" i="22"/>
  <c r="AM25" i="22"/>
  <c r="M25" i="22"/>
  <c r="Q25" i="22"/>
  <c r="AI25" i="22"/>
  <c r="B373" i="3"/>
  <c r="AI24" i="22"/>
  <c r="B345" i="3"/>
  <c r="AI23" i="22"/>
  <c r="AJ23" i="22"/>
  <c r="AK23" i="22"/>
  <c r="AL23" i="22"/>
  <c r="AM23" i="22"/>
  <c r="P22" i="22"/>
  <c r="M22" i="22"/>
  <c r="Q22" i="22"/>
  <c r="R21" i="22"/>
  <c r="B298" i="3"/>
  <c r="AJ20" i="22"/>
  <c r="AK20" i="22"/>
  <c r="AL20" i="22"/>
  <c r="M20" i="22"/>
  <c r="Q20" i="22"/>
  <c r="T20" i="22"/>
  <c r="AI19" i="22"/>
  <c r="M19" i="22"/>
  <c r="Q19" i="22"/>
  <c r="B249" i="3"/>
  <c r="AH18" i="22"/>
  <c r="AI18" i="22"/>
  <c r="P17" i="22"/>
  <c r="AI17" i="22"/>
  <c r="AJ17" i="22"/>
  <c r="AK17" i="22" s="1"/>
  <c r="AL17" i="22" s="1"/>
  <c r="AH16" i="22"/>
  <c r="AJ16" i="22"/>
  <c r="AK16" i="22" s="1"/>
  <c r="AL16" i="22" s="1"/>
  <c r="P16" i="22"/>
  <c r="P15" i="22"/>
  <c r="AI15" i="22"/>
  <c r="AH15" i="22"/>
  <c r="AH12" i="22"/>
  <c r="P12" i="22"/>
  <c r="P10" i="22"/>
  <c r="AD21" i="22"/>
  <c r="AE21" i="22"/>
  <c r="AF21" i="22"/>
  <c r="AD23" i="22"/>
  <c r="AE23" i="22"/>
  <c r="AD25" i="22"/>
  <c r="AE25" i="22"/>
  <c r="AG25" i="22"/>
  <c r="AD27" i="22"/>
  <c r="AE27" i="22"/>
  <c r="AG27" i="22"/>
  <c r="AD32" i="22"/>
  <c r="AE32" i="22"/>
  <c r="AG32" i="22"/>
  <c r="AD36" i="22"/>
  <c r="AE36" i="22"/>
  <c r="AG36" i="22"/>
  <c r="S23" i="22"/>
  <c r="T21" i="22"/>
  <c r="B296" i="3"/>
  <c r="AN21" i="22"/>
  <c r="AN19" i="22"/>
  <c r="AI46" i="22"/>
  <c r="B1076" i="3"/>
  <c r="B1029" i="3"/>
  <c r="B982" i="3"/>
  <c r="B935" i="3"/>
  <c r="M46" i="22"/>
  <c r="Q46" i="22"/>
  <c r="B888" i="3"/>
  <c r="M44" i="22"/>
  <c r="Q44" i="22"/>
  <c r="B841" i="3"/>
  <c r="M42" i="22"/>
  <c r="Q42" i="22"/>
  <c r="T42" i="22"/>
  <c r="B277" i="3"/>
  <c r="T24" i="22"/>
  <c r="B512" i="3"/>
  <c r="T30" i="22"/>
  <c r="AF22" i="22"/>
  <c r="AG22" i="22"/>
  <c r="AF26" i="22"/>
  <c r="AG26" i="22"/>
  <c r="AF30" i="22"/>
  <c r="AG30" i="22"/>
  <c r="AF32" i="22"/>
  <c r="AC41" i="22"/>
  <c r="AD41" i="22"/>
  <c r="AE41" i="22"/>
  <c r="AB42" i="22"/>
  <c r="AD42" i="22"/>
  <c r="AE42" i="22"/>
  <c r="O42" i="22"/>
  <c r="AC43" i="22"/>
  <c r="AD43" i="22"/>
  <c r="AE43" i="22"/>
  <c r="AB44" i="22"/>
  <c r="AD44" i="22"/>
  <c r="AE44" i="22"/>
  <c r="O44" i="22"/>
  <c r="AC45" i="22"/>
  <c r="AB46" i="22"/>
  <c r="AD46" i="22"/>
  <c r="AE46" i="22"/>
  <c r="O46" i="22"/>
  <c r="E5" i="5"/>
  <c r="B42" i="3"/>
  <c r="AM23" i="24"/>
  <c r="AF23" i="22"/>
  <c r="AG23" i="22"/>
  <c r="AN23" i="22"/>
  <c r="K9" i="22"/>
  <c r="AB9" i="22" s="1"/>
  <c r="H938" i="3"/>
  <c r="AH10" i="24"/>
  <c r="B390" i="3"/>
  <c r="T25" i="22"/>
  <c r="B437" i="3"/>
  <c r="T27" i="22"/>
  <c r="T37" i="22"/>
  <c r="T39" i="22"/>
  <c r="B722" i="3"/>
  <c r="B719" i="3"/>
  <c r="AN42" i="22"/>
  <c r="AM42" i="22"/>
  <c r="AN43" i="22"/>
  <c r="T45" i="22"/>
  <c r="B860" i="3"/>
  <c r="AN25" i="22"/>
  <c r="AN27" i="22"/>
  <c r="AM29" i="22"/>
  <c r="T33" i="22"/>
  <c r="B578" i="3"/>
  <c r="T34" i="22"/>
  <c r="B606" i="3"/>
  <c r="AM39" i="22"/>
  <c r="AN46" i="22"/>
  <c r="AM46" i="22"/>
  <c r="B1001" i="3"/>
  <c r="B1170" i="3"/>
  <c r="T44" i="22"/>
  <c r="B1032" i="3"/>
  <c r="B1123" i="3"/>
  <c r="B299" i="3"/>
  <c r="B280" i="3"/>
  <c r="B1004" i="3"/>
  <c r="B581" i="3"/>
  <c r="B863" i="3"/>
  <c r="B675" i="3"/>
  <c r="B844" i="3"/>
  <c r="B985" i="3"/>
  <c r="B1126" i="3"/>
  <c r="B1173" i="3"/>
  <c r="B797" i="3"/>
  <c r="Y10" i="29"/>
  <c r="L10" i="29"/>
  <c r="H39" i="3"/>
  <c r="H982" i="3"/>
  <c r="H888" i="3"/>
  <c r="H1076" i="3"/>
  <c r="H1123" i="3"/>
  <c r="AG28" i="29"/>
  <c r="AF28" i="29"/>
  <c r="AG38" i="29"/>
  <c r="AF38" i="29"/>
  <c r="T45" i="29"/>
  <c r="H860" i="3"/>
  <c r="H954" i="3"/>
  <c r="H1029" i="3"/>
  <c r="H1170" i="3"/>
  <c r="AF25" i="29"/>
  <c r="AG25" i="29"/>
  <c r="AF31" i="29"/>
  <c r="AG31" i="29"/>
  <c r="AF33" i="29"/>
  <c r="AG33" i="29"/>
  <c r="AG34" i="29"/>
  <c r="AF34" i="29"/>
  <c r="AG42" i="29"/>
  <c r="AF42" i="29"/>
  <c r="H907" i="3"/>
  <c r="AD24" i="29"/>
  <c r="AE24" i="29"/>
  <c r="AD30" i="29"/>
  <c r="AE30" i="29"/>
  <c r="AD32" i="29"/>
  <c r="AE32" i="29"/>
  <c r="AD37" i="29"/>
  <c r="AE37" i="29"/>
  <c r="AD41" i="29"/>
  <c r="AE41" i="29"/>
  <c r="AD45" i="29"/>
  <c r="AE45" i="29"/>
  <c r="K9" i="29"/>
  <c r="AB9" i="29" s="1"/>
  <c r="T26" i="22"/>
  <c r="B421" i="3"/>
  <c r="B418" i="3"/>
  <c r="B465" i="3"/>
  <c r="T28" i="22"/>
  <c r="B468" i="3"/>
  <c r="AG29" i="22"/>
  <c r="AF29" i="22"/>
  <c r="AF24" i="22"/>
  <c r="AG24" i="22"/>
  <c r="AG37" i="22"/>
  <c r="AF37" i="22"/>
  <c r="AG39" i="22"/>
  <c r="AF39" i="22"/>
  <c r="B393" i="3"/>
  <c r="B440" i="3"/>
  <c r="B794" i="3"/>
  <c r="AF36" i="22"/>
  <c r="AF27" i="22"/>
  <c r="AF25" i="22"/>
  <c r="AD40" i="22"/>
  <c r="AE40" i="22"/>
  <c r="AN26" i="24"/>
  <c r="AM26" i="24"/>
  <c r="AM37" i="24"/>
  <c r="AN37" i="24"/>
  <c r="AM31" i="24"/>
  <c r="AN31" i="24"/>
  <c r="E249" i="3"/>
  <c r="AN19" i="24"/>
  <c r="E581" i="3"/>
  <c r="E675" i="3"/>
  <c r="E891" i="3"/>
  <c r="T41" i="24"/>
  <c r="T25" i="24"/>
  <c r="E252" i="3"/>
  <c r="AM27" i="24"/>
  <c r="AN27" i="24"/>
  <c r="AM33" i="24"/>
  <c r="AN33" i="24"/>
  <c r="AN38" i="24"/>
  <c r="AM38" i="24"/>
  <c r="AM25" i="24"/>
  <c r="AN25" i="24"/>
  <c r="AN30" i="24"/>
  <c r="AM30" i="24"/>
  <c r="AM35" i="24"/>
  <c r="AN35" i="24"/>
  <c r="E769" i="3"/>
  <c r="E844" i="3"/>
  <c r="AD23" i="24"/>
  <c r="AE23" i="24"/>
  <c r="AD29" i="24"/>
  <c r="AE29" i="24"/>
  <c r="AD31" i="24"/>
  <c r="AE31" i="24"/>
  <c r="AD37" i="24"/>
  <c r="AE37" i="24"/>
  <c r="AD39" i="24"/>
  <c r="AE39" i="24"/>
  <c r="AG23" i="24"/>
  <c r="AF23" i="24"/>
  <c r="T26" i="24"/>
  <c r="E418" i="3"/>
  <c r="AF29" i="24"/>
  <c r="AG29" i="24"/>
  <c r="AF31" i="24"/>
  <c r="AG31" i="24"/>
  <c r="T34" i="24"/>
  <c r="E606" i="3"/>
  <c r="AF37" i="24"/>
  <c r="AG37" i="24"/>
  <c r="AF39" i="24"/>
  <c r="AG39" i="24"/>
  <c r="E1170" i="3"/>
  <c r="AF25" i="24"/>
  <c r="AG25" i="24"/>
  <c r="AF27" i="24"/>
  <c r="AG27" i="24"/>
  <c r="T30" i="24"/>
  <c r="E512" i="3"/>
  <c r="AF33" i="24"/>
  <c r="AG33" i="24"/>
  <c r="AF35" i="24"/>
  <c r="AG35" i="24"/>
  <c r="T38" i="24"/>
  <c r="E700" i="3"/>
  <c r="E747" i="3"/>
  <c r="T40" i="24"/>
  <c r="E935" i="3"/>
  <c r="E280" i="3"/>
  <c r="E957" i="3"/>
  <c r="E1004" i="3"/>
  <c r="E1051" i="3"/>
  <c r="AD20" i="24"/>
  <c r="AE20" i="24"/>
  <c r="AD26" i="24"/>
  <c r="AE26" i="24"/>
  <c r="AD30" i="24"/>
  <c r="AE30" i="24"/>
  <c r="AD34" i="24"/>
  <c r="AE34" i="24"/>
  <c r="AD38" i="24"/>
  <c r="AE38" i="24"/>
  <c r="AD40" i="24"/>
  <c r="AE40" i="24"/>
  <c r="AD45" i="24"/>
  <c r="AE45" i="24"/>
  <c r="AG45" i="24"/>
  <c r="AF22" i="29"/>
  <c r="AG22" i="29"/>
  <c r="AG26" i="29"/>
  <c r="AF26" i="29"/>
  <c r="AN19" i="29"/>
  <c r="AM19" i="29"/>
  <c r="AG20" i="29"/>
  <c r="AF20" i="29"/>
  <c r="AF24" i="29"/>
  <c r="AG24" i="29"/>
  <c r="AG30" i="29"/>
  <c r="AF30" i="29"/>
  <c r="AG23" i="29"/>
  <c r="AF23" i="29"/>
  <c r="H858" i="3"/>
  <c r="Y44" i="29"/>
  <c r="R44" i="29"/>
  <c r="L44" i="29"/>
  <c r="H839" i="3"/>
  <c r="Y43" i="29"/>
  <c r="R43" i="29"/>
  <c r="L43" i="29"/>
  <c r="H811" i="3"/>
  <c r="Y42" i="29"/>
  <c r="R42" i="29"/>
  <c r="L42" i="29"/>
  <c r="H792" i="3"/>
  <c r="Y41" i="29"/>
  <c r="R41" i="29"/>
  <c r="L41" i="29"/>
  <c r="H764" i="3"/>
  <c r="Y40" i="29"/>
  <c r="R40" i="29"/>
  <c r="L40" i="29"/>
  <c r="H745" i="3"/>
  <c r="Y39" i="29"/>
  <c r="R39" i="29"/>
  <c r="L39" i="29"/>
  <c r="H717" i="3"/>
  <c r="Y38" i="29"/>
  <c r="R38" i="29"/>
  <c r="L38" i="29"/>
  <c r="H698" i="3"/>
  <c r="Y37" i="29"/>
  <c r="R37" i="29"/>
  <c r="L37" i="29"/>
  <c r="H670" i="3"/>
  <c r="Y36" i="29"/>
  <c r="R36" i="29"/>
  <c r="L36" i="29"/>
  <c r="H651" i="3"/>
  <c r="Y35" i="29"/>
  <c r="R35" i="29"/>
  <c r="L35" i="29"/>
  <c r="H623" i="3"/>
  <c r="Y34" i="29"/>
  <c r="R34" i="29"/>
  <c r="L34" i="29"/>
  <c r="H604" i="3"/>
  <c r="Y33" i="29"/>
  <c r="R33" i="29"/>
  <c r="L33" i="29"/>
  <c r="H576" i="3"/>
  <c r="Y32" i="29"/>
  <c r="R32" i="29"/>
  <c r="L32" i="29"/>
  <c r="H557" i="3"/>
  <c r="Y31" i="29"/>
  <c r="R31" i="29"/>
  <c r="L31" i="29"/>
  <c r="H529" i="3"/>
  <c r="Y30" i="29"/>
  <c r="R30" i="29"/>
  <c r="L30" i="29"/>
  <c r="H510" i="3"/>
  <c r="Y29" i="29"/>
  <c r="R29" i="29"/>
  <c r="L29" i="29"/>
  <c r="H482" i="3"/>
  <c r="Y28" i="29"/>
  <c r="R28" i="29"/>
  <c r="L28" i="29"/>
  <c r="H463" i="3"/>
  <c r="Y27" i="29"/>
  <c r="R27" i="29"/>
  <c r="L27" i="29"/>
  <c r="H435" i="3"/>
  <c r="Y26" i="29"/>
  <c r="R26" i="29"/>
  <c r="L26" i="29"/>
  <c r="H416" i="3"/>
  <c r="Y25" i="29"/>
  <c r="R25" i="29"/>
  <c r="L25" i="29"/>
  <c r="H388" i="3"/>
  <c r="Y24" i="29"/>
  <c r="R24" i="29"/>
  <c r="L24" i="29"/>
  <c r="H369" i="3"/>
  <c r="Y23" i="29"/>
  <c r="R23" i="29"/>
  <c r="L23" i="29"/>
  <c r="H341" i="3"/>
  <c r="Y22" i="29"/>
  <c r="R22" i="29"/>
  <c r="L22" i="29"/>
  <c r="H322" i="3"/>
  <c r="Y20" i="29"/>
  <c r="R20" i="29"/>
  <c r="L20" i="29"/>
  <c r="H275" i="3"/>
  <c r="Z19" i="29"/>
  <c r="X19" i="29"/>
  <c r="K19" i="29"/>
  <c r="Q13" i="7"/>
  <c r="AP9" i="29"/>
  <c r="H12" i="3"/>
  <c r="K21" i="29"/>
  <c r="Z21" i="29"/>
  <c r="R21" i="29"/>
  <c r="L21" i="29"/>
  <c r="E345" i="3"/>
  <c r="E1144" i="3"/>
  <c r="E702" i="3"/>
  <c r="E674" i="3"/>
  <c r="E655" i="3"/>
  <c r="E627" i="3"/>
  <c r="E608" i="3"/>
  <c r="E580" i="3"/>
  <c r="E561" i="3"/>
  <c r="E533" i="3"/>
  <c r="E514" i="3"/>
  <c r="E486" i="3"/>
  <c r="E467" i="3"/>
  <c r="E439" i="3"/>
  <c r="E420" i="3"/>
  <c r="E392" i="3"/>
  <c r="E373" i="3"/>
  <c r="E326" i="3"/>
  <c r="E251" i="3"/>
  <c r="E1125" i="3"/>
  <c r="X9" i="24"/>
  <c r="AJ10" i="24"/>
  <c r="AK10" i="24" s="1"/>
  <c r="AL10" i="24" s="1"/>
  <c r="P10" i="24"/>
  <c r="AG41" i="24"/>
  <c r="AF41" i="24"/>
  <c r="T42" i="24"/>
  <c r="E794" i="3"/>
  <c r="AN45" i="24"/>
  <c r="AM45" i="24"/>
  <c r="S23" i="24"/>
  <c r="T22" i="24"/>
  <c r="E324" i="3"/>
  <c r="T24" i="24"/>
  <c r="E371" i="3"/>
  <c r="T28" i="24"/>
  <c r="E465" i="3"/>
  <c r="T32" i="24"/>
  <c r="E559" i="3"/>
  <c r="T36" i="24"/>
  <c r="E653" i="3"/>
  <c r="AN41" i="24"/>
  <c r="AM41" i="24"/>
  <c r="AF45" i="24"/>
  <c r="AD22" i="24"/>
  <c r="AE22" i="24"/>
  <c r="AF22" i="24"/>
  <c r="AD24" i="24"/>
  <c r="AE24" i="24"/>
  <c r="AD28" i="24"/>
  <c r="AE28" i="24"/>
  <c r="AD32" i="24"/>
  <c r="AE32" i="24"/>
  <c r="AD36" i="24"/>
  <c r="AE36" i="24"/>
  <c r="AD42" i="24"/>
  <c r="AE42" i="24"/>
  <c r="AD46" i="24"/>
  <c r="AE46" i="24"/>
  <c r="AP9" i="24"/>
  <c r="Z9" i="24"/>
  <c r="E295" i="3"/>
  <c r="X21" i="24"/>
  <c r="R21" i="24"/>
  <c r="E294" i="3"/>
  <c r="K21" i="24"/>
  <c r="AC9" i="22"/>
  <c r="AM26" i="22"/>
  <c r="AN26" i="22"/>
  <c r="B609" i="3"/>
  <c r="AJ10" i="22"/>
  <c r="AK10" i="22" s="1"/>
  <c r="AL10" i="22" s="1"/>
  <c r="Z10" i="22"/>
  <c r="X10" i="22"/>
  <c r="R10" i="22" s="1"/>
  <c r="K10" i="22"/>
  <c r="AA10" i="22" s="1"/>
  <c r="G5" i="7"/>
  <c r="K5" i="7"/>
  <c r="B1006" i="3"/>
  <c r="B938" i="3"/>
  <c r="T46" i="22"/>
  <c r="B515" i="3"/>
  <c r="B374" i="3"/>
  <c r="AN44" i="22"/>
  <c r="AM44" i="22"/>
  <c r="AH45" i="22"/>
  <c r="AI45" i="22"/>
  <c r="AJ45" i="22"/>
  <c r="AK45" i="22"/>
  <c r="AL45" i="22"/>
  <c r="AI43" i="22"/>
  <c r="AH43" i="22"/>
  <c r="M43" i="22"/>
  <c r="Q43" i="22"/>
  <c r="P41" i="22"/>
  <c r="M41" i="22"/>
  <c r="Q41" i="22"/>
  <c r="AH40" i="22"/>
  <c r="P40" i="22"/>
  <c r="M40" i="22"/>
  <c r="Q40" i="22"/>
  <c r="AJ40" i="22"/>
  <c r="AK40" i="22"/>
  <c r="AL40" i="22"/>
  <c r="AI37" i="22"/>
  <c r="AJ37" i="22"/>
  <c r="AK37" i="22"/>
  <c r="AL37" i="22"/>
  <c r="AJ36" i="22"/>
  <c r="AK36" i="22"/>
  <c r="AL36" i="22"/>
  <c r="M36" i="22"/>
  <c r="Q36" i="22"/>
  <c r="P35" i="22"/>
  <c r="AH35" i="22"/>
  <c r="P34" i="22"/>
  <c r="AH34" i="22"/>
  <c r="AJ33" i="22"/>
  <c r="AK33" i="22"/>
  <c r="AL33" i="22"/>
  <c r="P33" i="22"/>
  <c r="AH33" i="22"/>
  <c r="AI32" i="22"/>
  <c r="M32" i="22"/>
  <c r="Q32" i="22"/>
  <c r="AJ31" i="22"/>
  <c r="AK31" i="22"/>
  <c r="AL31" i="22"/>
  <c r="AI31" i="22"/>
  <c r="M31" i="22"/>
  <c r="Q31" i="22"/>
  <c r="AH24" i="22"/>
  <c r="P24" i="22"/>
  <c r="AJ24" i="22"/>
  <c r="AK24" i="22"/>
  <c r="AL24" i="22"/>
  <c r="P23" i="22"/>
  <c r="M23" i="22"/>
  <c r="Q23" i="22"/>
  <c r="B343" i="3"/>
  <c r="AJ22" i="22"/>
  <c r="AK22" i="22"/>
  <c r="AL22" i="22"/>
  <c r="AI22" i="22"/>
  <c r="AH22" i="22"/>
  <c r="AH20" i="22"/>
  <c r="P20" i="22"/>
  <c r="P19" i="22"/>
  <c r="AH19" i="22"/>
  <c r="P18" i="22"/>
  <c r="AJ18" i="22"/>
  <c r="AK18" i="22" s="1"/>
  <c r="AL18" i="22" s="1"/>
  <c r="T29" i="22"/>
  <c r="B484" i="3"/>
  <c r="B1142" i="3"/>
  <c r="B954" i="3"/>
  <c r="T22" i="22"/>
  <c r="B324" i="3"/>
  <c r="B625" i="3"/>
  <c r="T35" i="22"/>
  <c r="T38" i="22"/>
  <c r="B700" i="3"/>
  <c r="B1048" i="3"/>
  <c r="B907" i="3"/>
  <c r="B531" i="3"/>
  <c r="T31" i="22"/>
  <c r="T36" i="22"/>
  <c r="B653" i="3"/>
  <c r="T43" i="22"/>
  <c r="B813" i="3"/>
  <c r="AG34" i="22"/>
  <c r="AF34" i="22"/>
  <c r="AD19" i="22"/>
  <c r="AE19" i="22"/>
  <c r="AD20" i="22"/>
  <c r="AE20" i="22"/>
  <c r="AD28" i="22"/>
  <c r="AE28" i="22"/>
  <c r="AD31" i="22"/>
  <c r="AE31" i="22"/>
  <c r="AD33" i="22"/>
  <c r="AE33" i="22"/>
  <c r="AD35" i="22"/>
  <c r="AE35" i="22"/>
  <c r="O9" i="22"/>
  <c r="D4" i="10"/>
  <c r="K4" i="7"/>
  <c r="G4" i="7"/>
  <c r="E4" i="5"/>
  <c r="L9" i="22"/>
  <c r="AJ9" i="22" s="1"/>
  <c r="Z9" i="22"/>
  <c r="AF20" i="24"/>
  <c r="AG20" i="24"/>
  <c r="AM20" i="24"/>
  <c r="AN20" i="24"/>
  <c r="AG22" i="24"/>
  <c r="AM22" i="24"/>
  <c r="AN22" i="24"/>
  <c r="AM24" i="24"/>
  <c r="AN24" i="24"/>
  <c r="AM28" i="24"/>
  <c r="AN28" i="24"/>
  <c r="AM32" i="24"/>
  <c r="AN32" i="24"/>
  <c r="AM36" i="24"/>
  <c r="AN36" i="24"/>
  <c r="E348" i="3"/>
  <c r="AF19" i="24"/>
  <c r="AG19" i="24"/>
  <c r="AF26" i="24"/>
  <c r="AG26" i="24"/>
  <c r="AF30" i="24"/>
  <c r="AG30" i="24"/>
  <c r="AF34" i="24"/>
  <c r="AG34" i="24"/>
  <c r="AF38" i="24"/>
  <c r="AG38" i="24"/>
  <c r="E282" i="3"/>
  <c r="E517" i="3"/>
  <c r="E705" i="3"/>
  <c r="E893" i="3"/>
  <c r="E1081" i="3"/>
  <c r="E423" i="3"/>
  <c r="E611" i="3"/>
  <c r="E799" i="3"/>
  <c r="E987" i="3"/>
  <c r="E1175" i="3"/>
  <c r="Z17" i="24"/>
  <c r="R17" i="24" s="1"/>
  <c r="X17" i="24"/>
  <c r="K17" i="24"/>
  <c r="L12" i="7"/>
  <c r="Y13" i="24"/>
  <c r="AJ21" i="24"/>
  <c r="AK21" i="24"/>
  <c r="AL21" i="24"/>
  <c r="AF43" i="22"/>
  <c r="AG43" i="22"/>
  <c r="AF46" i="22"/>
  <c r="AG46" i="22"/>
  <c r="AF44" i="22"/>
  <c r="AG44" i="22"/>
  <c r="AF42" i="22"/>
  <c r="AG42" i="22"/>
  <c r="AF41" i="22"/>
  <c r="AG41" i="22"/>
  <c r="AN28" i="22"/>
  <c r="AM28" i="22"/>
  <c r="AM37" i="22"/>
  <c r="AN37" i="22"/>
  <c r="AM20" i="22"/>
  <c r="AN20" i="22"/>
  <c r="AM30" i="22"/>
  <c r="AN30" i="22"/>
  <c r="AN38" i="22"/>
  <c r="AM38" i="22"/>
  <c r="AG21" i="22"/>
  <c r="T23" i="22"/>
  <c r="T19" i="22"/>
  <c r="E1147" i="3"/>
  <c r="E1053" i="3"/>
  <c r="E959" i="3"/>
  <c r="E865" i="3"/>
  <c r="E771" i="3"/>
  <c r="E677" i="3"/>
  <c r="E583" i="3"/>
  <c r="E489" i="3"/>
  <c r="E395" i="3"/>
  <c r="E254" i="3"/>
  <c r="E470" i="3"/>
  <c r="E376" i="3"/>
  <c r="E329" i="3"/>
  <c r="AF38" i="22"/>
  <c r="AG38" i="22"/>
  <c r="B655" i="3"/>
  <c r="B279" i="3"/>
  <c r="AN41" i="22"/>
  <c r="AM41" i="22"/>
  <c r="B702" i="3"/>
  <c r="B467" i="3"/>
  <c r="B439" i="3"/>
  <c r="B392" i="3"/>
  <c r="B533" i="3"/>
  <c r="B580" i="3"/>
  <c r="B627" i="3"/>
  <c r="AB45" i="22"/>
  <c r="AD45" i="22"/>
  <c r="AE45" i="22"/>
  <c r="B909" i="3"/>
  <c r="B1144" i="3"/>
  <c r="P10" i="29"/>
  <c r="AI10" i="29"/>
  <c r="M10" i="29"/>
  <c r="Q10" i="29" s="1"/>
  <c r="H41" i="3" s="1"/>
  <c r="AH10" i="29"/>
  <c r="AJ10" i="29"/>
  <c r="AK10" i="29" s="1"/>
  <c r="AL10" i="29" s="1"/>
  <c r="H891" i="3"/>
  <c r="H1126" i="3"/>
  <c r="H1079" i="3"/>
  <c r="H985" i="3"/>
  <c r="AF41" i="29"/>
  <c r="AG41" i="29"/>
  <c r="AF32" i="29"/>
  <c r="AG32" i="29"/>
  <c r="H910" i="3"/>
  <c r="H1173" i="3"/>
  <c r="H1032" i="3"/>
  <c r="AF45" i="29"/>
  <c r="AG45" i="29"/>
  <c r="AF37" i="29"/>
  <c r="AG37" i="29"/>
  <c r="H957" i="3"/>
  <c r="B865" i="3"/>
  <c r="H863" i="3"/>
  <c r="AF40" i="22"/>
  <c r="AG40" i="22"/>
  <c r="E1142" i="3"/>
  <c r="E1123" i="3"/>
  <c r="E393" i="3"/>
  <c r="B940" i="3"/>
  <c r="AF40" i="24"/>
  <c r="AG40" i="24"/>
  <c r="E750" i="3"/>
  <c r="E938" i="3"/>
  <c r="E703" i="3"/>
  <c r="E515" i="3"/>
  <c r="E1173" i="3"/>
  <c r="B1175" i="3"/>
  <c r="E609" i="3"/>
  <c r="E421" i="3"/>
  <c r="H298" i="3"/>
  <c r="R19" i="29"/>
  <c r="H279" i="3"/>
  <c r="AH22" i="29"/>
  <c r="AJ22" i="29"/>
  <c r="AK22" i="29"/>
  <c r="AL22" i="29"/>
  <c r="P22" i="29"/>
  <c r="AI22" i="29"/>
  <c r="M22" i="29"/>
  <c r="Q22" i="29"/>
  <c r="H345" i="3"/>
  <c r="P24" i="29"/>
  <c r="AI24" i="29"/>
  <c r="AH24" i="29"/>
  <c r="M24" i="29"/>
  <c r="Q24" i="29"/>
  <c r="AJ24" i="29"/>
  <c r="AK24" i="29"/>
  <c r="AL24" i="29"/>
  <c r="H392" i="3"/>
  <c r="P26" i="29"/>
  <c r="AI26" i="29"/>
  <c r="M26" i="29"/>
  <c r="Q26" i="29"/>
  <c r="AJ26" i="29"/>
  <c r="AK26" i="29"/>
  <c r="AL26" i="29"/>
  <c r="AH26" i="29"/>
  <c r="H439" i="3"/>
  <c r="P28" i="29"/>
  <c r="AI28" i="29"/>
  <c r="M28" i="29"/>
  <c r="Q28" i="29"/>
  <c r="AH28" i="29"/>
  <c r="AJ28" i="29"/>
  <c r="AK28" i="29"/>
  <c r="AL28" i="29"/>
  <c r="H486" i="3"/>
  <c r="P30" i="29"/>
  <c r="AI30" i="29"/>
  <c r="M30" i="29"/>
  <c r="Q30" i="29"/>
  <c r="AJ30" i="29"/>
  <c r="AK30" i="29"/>
  <c r="AL30" i="29"/>
  <c r="AH30" i="29"/>
  <c r="H533" i="3"/>
  <c r="P32" i="29"/>
  <c r="AI32" i="29"/>
  <c r="M32" i="29"/>
  <c r="Q32" i="29"/>
  <c r="AH32" i="29"/>
  <c r="AJ32" i="29"/>
  <c r="AK32" i="29"/>
  <c r="AL32" i="29"/>
  <c r="H580" i="3"/>
  <c r="AH34" i="29"/>
  <c r="AJ34" i="29"/>
  <c r="AK34" i="29"/>
  <c r="AL34" i="29"/>
  <c r="M34" i="29"/>
  <c r="Q34" i="29"/>
  <c r="P34" i="29"/>
  <c r="AI34" i="29"/>
  <c r="H627" i="3"/>
  <c r="AH36" i="29"/>
  <c r="AJ36" i="29"/>
  <c r="AK36" i="29"/>
  <c r="AL36" i="29"/>
  <c r="M36" i="29"/>
  <c r="Q36" i="29"/>
  <c r="P36" i="29"/>
  <c r="AI36" i="29"/>
  <c r="H674" i="3"/>
  <c r="AH38" i="29"/>
  <c r="AJ38" i="29"/>
  <c r="AK38" i="29"/>
  <c r="AL38" i="29"/>
  <c r="M38" i="29"/>
  <c r="Q38" i="29"/>
  <c r="P38" i="29"/>
  <c r="AI38" i="29"/>
  <c r="H721" i="3"/>
  <c r="AH40" i="29"/>
  <c r="AJ40" i="29"/>
  <c r="AK40" i="29"/>
  <c r="AL40" i="29"/>
  <c r="M40" i="29"/>
  <c r="Q40" i="29"/>
  <c r="P40" i="29"/>
  <c r="AI40" i="29"/>
  <c r="H768" i="3"/>
  <c r="AH42" i="29"/>
  <c r="AJ42" i="29"/>
  <c r="AK42" i="29"/>
  <c r="AL42" i="29"/>
  <c r="M42" i="29"/>
  <c r="Q42" i="29"/>
  <c r="P42" i="29"/>
  <c r="AI42" i="29"/>
  <c r="H815" i="3"/>
  <c r="AH44" i="29"/>
  <c r="AJ44" i="29"/>
  <c r="AK44" i="29"/>
  <c r="AL44" i="29"/>
  <c r="M44" i="29"/>
  <c r="Q44" i="29"/>
  <c r="P44" i="29"/>
  <c r="AI44" i="29"/>
  <c r="P21" i="29"/>
  <c r="AJ21" i="29"/>
  <c r="AK21" i="29"/>
  <c r="AL21" i="29"/>
  <c r="AH21" i="29"/>
  <c r="AI21" i="29"/>
  <c r="AB21" i="29"/>
  <c r="AA21" i="29"/>
  <c r="M21" i="29"/>
  <c r="Q21" i="29"/>
  <c r="O21" i="29"/>
  <c r="AC21" i="29"/>
  <c r="AD21" i="29"/>
  <c r="AE21" i="29"/>
  <c r="O19" i="29"/>
  <c r="AB19" i="29"/>
  <c r="M19" i="29"/>
  <c r="Q19" i="29"/>
  <c r="AA19" i="29"/>
  <c r="AC19" i="29"/>
  <c r="P20" i="29"/>
  <c r="AI20" i="29"/>
  <c r="M20" i="29"/>
  <c r="Q20" i="29"/>
  <c r="AH20" i="29"/>
  <c r="AJ20" i="29"/>
  <c r="AK20" i="29"/>
  <c r="AL20" i="29"/>
  <c r="H326" i="3"/>
  <c r="P23" i="29"/>
  <c r="AI23" i="29"/>
  <c r="M23" i="29"/>
  <c r="Q23" i="29"/>
  <c r="AH23" i="29"/>
  <c r="AJ23" i="29"/>
  <c r="AK23" i="29"/>
  <c r="AL23" i="29"/>
  <c r="H373" i="3"/>
  <c r="AH25" i="29"/>
  <c r="AJ25" i="29"/>
  <c r="AK25" i="29"/>
  <c r="AL25" i="29"/>
  <c r="P25" i="29"/>
  <c r="AI25" i="29"/>
  <c r="M25" i="29"/>
  <c r="Q25" i="29"/>
  <c r="H420" i="3"/>
  <c r="AH27" i="29"/>
  <c r="AJ27" i="29"/>
  <c r="AK27" i="29"/>
  <c r="AL27" i="29"/>
  <c r="AI27" i="29"/>
  <c r="M27" i="29"/>
  <c r="Q27" i="29"/>
  <c r="P27" i="29"/>
  <c r="H467" i="3"/>
  <c r="AH29" i="29"/>
  <c r="AJ29" i="29"/>
  <c r="AK29" i="29"/>
  <c r="AL29" i="29"/>
  <c r="P29" i="29"/>
  <c r="AI29" i="29"/>
  <c r="M29" i="29"/>
  <c r="Q29" i="29"/>
  <c r="H514" i="3"/>
  <c r="AH31" i="29"/>
  <c r="AJ31" i="29"/>
  <c r="AK31" i="29"/>
  <c r="AL31" i="29"/>
  <c r="AI31" i="29"/>
  <c r="M31" i="29"/>
  <c r="Q31" i="29"/>
  <c r="P31" i="29"/>
  <c r="H561" i="3"/>
  <c r="AH33" i="29"/>
  <c r="AJ33" i="29"/>
  <c r="AK33" i="29"/>
  <c r="AL33" i="29"/>
  <c r="M33" i="29"/>
  <c r="Q33" i="29"/>
  <c r="AI33" i="29"/>
  <c r="P33" i="29"/>
  <c r="H608" i="3"/>
  <c r="P35" i="29"/>
  <c r="AI35" i="29"/>
  <c r="AH35" i="29"/>
  <c r="AJ35" i="29"/>
  <c r="AK35" i="29"/>
  <c r="AL35" i="29"/>
  <c r="M35" i="29"/>
  <c r="Q35" i="29"/>
  <c r="H655" i="3"/>
  <c r="P37" i="29"/>
  <c r="AI37" i="29"/>
  <c r="AH37" i="29"/>
  <c r="AJ37" i="29"/>
  <c r="AK37" i="29"/>
  <c r="AL37" i="29"/>
  <c r="M37" i="29"/>
  <c r="Q37" i="29"/>
  <c r="H702" i="3"/>
  <c r="P39" i="29"/>
  <c r="AI39" i="29"/>
  <c r="AH39" i="29"/>
  <c r="AJ39" i="29"/>
  <c r="AK39" i="29"/>
  <c r="AL39" i="29"/>
  <c r="M39" i="29"/>
  <c r="Q39" i="29"/>
  <c r="H749" i="3"/>
  <c r="P41" i="29"/>
  <c r="AI41" i="29"/>
  <c r="AH41" i="29"/>
  <c r="AJ41" i="29"/>
  <c r="AK41" i="29"/>
  <c r="AL41" i="29"/>
  <c r="M41" i="29"/>
  <c r="Q41" i="29"/>
  <c r="H796" i="3"/>
  <c r="P43" i="29"/>
  <c r="AI43" i="29"/>
  <c r="AH43" i="29"/>
  <c r="AJ43" i="29"/>
  <c r="AK43" i="29"/>
  <c r="AL43" i="29"/>
  <c r="M43" i="29"/>
  <c r="Q43" i="29"/>
  <c r="H843" i="3"/>
  <c r="E1003" i="3"/>
  <c r="E1097" i="3"/>
  <c r="AG46" i="24"/>
  <c r="AF46" i="24"/>
  <c r="AG36" i="24"/>
  <c r="AF36" i="24"/>
  <c r="AG28" i="24"/>
  <c r="AF28" i="24"/>
  <c r="E656" i="3"/>
  <c r="E562" i="3"/>
  <c r="E468" i="3"/>
  <c r="E374" i="3"/>
  <c r="E327" i="3"/>
  <c r="O21" i="24"/>
  <c r="AC21" i="24"/>
  <c r="AA21" i="24"/>
  <c r="AB21" i="24"/>
  <c r="M21" i="24"/>
  <c r="Q21" i="24"/>
  <c r="E298" i="3"/>
  <c r="E956" i="3"/>
  <c r="E1050" i="3"/>
  <c r="AG42" i="24"/>
  <c r="AF42" i="24"/>
  <c r="AG32" i="24"/>
  <c r="AF32" i="24"/>
  <c r="AG24" i="24"/>
  <c r="AF24" i="24"/>
  <c r="E797" i="3"/>
  <c r="O10" i="22"/>
  <c r="AN24" i="22"/>
  <c r="AM24" i="22"/>
  <c r="T32" i="22"/>
  <c r="B559" i="3"/>
  <c r="AM33" i="22"/>
  <c r="AN33" i="22"/>
  <c r="AN36" i="22"/>
  <c r="AM36" i="22"/>
  <c r="B747" i="3"/>
  <c r="T40" i="22"/>
  <c r="AN45" i="22"/>
  <c r="AM45" i="22"/>
  <c r="B893" i="3"/>
  <c r="B891" i="3"/>
  <c r="AM22" i="22"/>
  <c r="AN22" i="22"/>
  <c r="AM31" i="22"/>
  <c r="AN31" i="22"/>
  <c r="AN40" i="22"/>
  <c r="AM40" i="22"/>
  <c r="B766" i="3"/>
  <c r="T41" i="22"/>
  <c r="B1095" i="3"/>
  <c r="B1079" i="3"/>
  <c r="AF35" i="22"/>
  <c r="AG35" i="22"/>
  <c r="AG31" i="22"/>
  <c r="AF31" i="22"/>
  <c r="AF20" i="22"/>
  <c r="AG20" i="22"/>
  <c r="B534" i="3"/>
  <c r="B910" i="3"/>
  <c r="B912" i="3"/>
  <c r="B1051" i="3"/>
  <c r="B1053" i="3"/>
  <c r="B628" i="3"/>
  <c r="B957" i="3"/>
  <c r="B1145" i="3"/>
  <c r="AF33" i="22"/>
  <c r="AG33" i="22"/>
  <c r="AF28" i="22"/>
  <c r="AG28" i="22"/>
  <c r="AF19" i="22"/>
  <c r="AG19" i="22"/>
  <c r="B816" i="3"/>
  <c r="B656" i="3"/>
  <c r="B703" i="3"/>
  <c r="B327" i="3"/>
  <c r="B487" i="3"/>
  <c r="AC17" i="24"/>
  <c r="AD17" i="24" s="1"/>
  <c r="AE17" i="24" s="1"/>
  <c r="AB17" i="24"/>
  <c r="E1076" i="3"/>
  <c r="E982" i="3"/>
  <c r="AN21" i="24"/>
  <c r="AM21" i="24"/>
  <c r="E1029" i="3"/>
  <c r="AF45" i="22"/>
  <c r="AG45" i="22"/>
  <c r="B252" i="3"/>
  <c r="B346" i="3"/>
  <c r="B959" i="3"/>
  <c r="B1128" i="3"/>
  <c r="E1126" i="3"/>
  <c r="E1145" i="3"/>
  <c r="B1147" i="3"/>
  <c r="AD21" i="24"/>
  <c r="AE21" i="24"/>
  <c r="AN43" i="29"/>
  <c r="AM43" i="29"/>
  <c r="H766" i="3"/>
  <c r="T41" i="29"/>
  <c r="AN39" i="29"/>
  <c r="AM39" i="29"/>
  <c r="H672" i="3"/>
  <c r="T37" i="29"/>
  <c r="AN35" i="29"/>
  <c r="AM35" i="29"/>
  <c r="T33" i="29"/>
  <c r="H578" i="3"/>
  <c r="T31" i="29"/>
  <c r="H531" i="3"/>
  <c r="AN31" i="29"/>
  <c r="AM31" i="29"/>
  <c r="T29" i="29"/>
  <c r="H484" i="3"/>
  <c r="H437" i="3"/>
  <c r="T27" i="29"/>
  <c r="AM27" i="29"/>
  <c r="AN27" i="29"/>
  <c r="AN25" i="29"/>
  <c r="AM25" i="29"/>
  <c r="AD19" i="29"/>
  <c r="AE19" i="29"/>
  <c r="H249" i="3"/>
  <c r="T19" i="29"/>
  <c r="AF21" i="29"/>
  <c r="AG21" i="29"/>
  <c r="T21" i="29"/>
  <c r="H296" i="3"/>
  <c r="AM44" i="29"/>
  <c r="AN44" i="29"/>
  <c r="H794" i="3"/>
  <c r="T42" i="29"/>
  <c r="AM40" i="29"/>
  <c r="AN40" i="29"/>
  <c r="H700" i="3"/>
  <c r="T38" i="29"/>
  <c r="AM36" i="29"/>
  <c r="AN36" i="29"/>
  <c r="H606" i="3"/>
  <c r="T34" i="29"/>
  <c r="H512" i="3"/>
  <c r="T30" i="29"/>
  <c r="H418" i="3"/>
  <c r="T26" i="29"/>
  <c r="T24" i="29"/>
  <c r="H371" i="3"/>
  <c r="T22" i="29"/>
  <c r="H324" i="3"/>
  <c r="H813" i="3"/>
  <c r="T43" i="29"/>
  <c r="AN41" i="29"/>
  <c r="AM41" i="29"/>
  <c r="T39" i="29"/>
  <c r="H719" i="3"/>
  <c r="AN37" i="29"/>
  <c r="AM37" i="29"/>
  <c r="T35" i="29"/>
  <c r="H625" i="3"/>
  <c r="AN33" i="29"/>
  <c r="AM33" i="29"/>
  <c r="AN29" i="29"/>
  <c r="AM29" i="29"/>
  <c r="T25" i="29"/>
  <c r="H390" i="3"/>
  <c r="AN23" i="29"/>
  <c r="AM23" i="29"/>
  <c r="H343" i="3"/>
  <c r="T23" i="29"/>
  <c r="AN20" i="29"/>
  <c r="AM20" i="29"/>
  <c r="T20" i="29"/>
  <c r="H277" i="3"/>
  <c r="AM21" i="29"/>
  <c r="AN21" i="29"/>
  <c r="H841" i="3"/>
  <c r="T44" i="29"/>
  <c r="AM42" i="29"/>
  <c r="AN42" i="29"/>
  <c r="H747" i="3"/>
  <c r="T40" i="29"/>
  <c r="AM38" i="29"/>
  <c r="AN38" i="29"/>
  <c r="H653" i="3"/>
  <c r="T36" i="29"/>
  <c r="AM34" i="29"/>
  <c r="AN34" i="29"/>
  <c r="AN32" i="29"/>
  <c r="AM32" i="29"/>
  <c r="H559" i="3"/>
  <c r="T32" i="29"/>
  <c r="AM30" i="29"/>
  <c r="AN30" i="29"/>
  <c r="AM28" i="29"/>
  <c r="AN28" i="29"/>
  <c r="H465" i="3"/>
  <c r="T28" i="29"/>
  <c r="AN26" i="29"/>
  <c r="AM26" i="29"/>
  <c r="AM24" i="29"/>
  <c r="AN24" i="29"/>
  <c r="AM22" i="29"/>
  <c r="AN22" i="29"/>
  <c r="H251" i="3"/>
  <c r="E296" i="3"/>
  <c r="T21" i="24"/>
  <c r="AF21" i="24"/>
  <c r="AG21" i="24"/>
  <c r="B562" i="3"/>
  <c r="B1098" i="3"/>
  <c r="B769" i="3"/>
  <c r="B750" i="3"/>
  <c r="E985" i="3"/>
  <c r="B987" i="3"/>
  <c r="E1079" i="3"/>
  <c r="B1081" i="3"/>
  <c r="E1032" i="3"/>
  <c r="B1034" i="3"/>
  <c r="H562" i="3"/>
  <c r="B564" i="3"/>
  <c r="H656" i="3"/>
  <c r="B658" i="3"/>
  <c r="B282" i="3"/>
  <c r="H280" i="3"/>
  <c r="B395" i="3"/>
  <c r="H393" i="3"/>
  <c r="B630" i="3"/>
  <c r="H628" i="3"/>
  <c r="B724" i="3"/>
  <c r="H722" i="3"/>
  <c r="H421" i="3"/>
  <c r="B423" i="3"/>
  <c r="H515" i="3"/>
  <c r="B517" i="3"/>
  <c r="H609" i="3"/>
  <c r="B611" i="3"/>
  <c r="H703" i="3"/>
  <c r="B705" i="3"/>
  <c r="H797" i="3"/>
  <c r="B799" i="3"/>
  <c r="H252" i="3"/>
  <c r="B254" i="3"/>
  <c r="AG19" i="29"/>
  <c r="AF19" i="29"/>
  <c r="H487" i="3"/>
  <c r="B489" i="3"/>
  <c r="B536" i="3"/>
  <c r="H534" i="3"/>
  <c r="B583" i="3"/>
  <c r="H581" i="3"/>
  <c r="H468" i="3"/>
  <c r="B470" i="3"/>
  <c r="H750" i="3"/>
  <c r="B752" i="3"/>
  <c r="H844" i="3"/>
  <c r="B846" i="3"/>
  <c r="H346" i="3"/>
  <c r="B348" i="3"/>
  <c r="H816" i="3"/>
  <c r="B818" i="3"/>
  <c r="B329" i="3"/>
  <c r="H327" i="3"/>
  <c r="H374" i="3"/>
  <c r="B376" i="3"/>
  <c r="H299" i="3"/>
  <c r="H440" i="3"/>
  <c r="B442" i="3"/>
  <c r="H675" i="3"/>
  <c r="B677" i="3"/>
  <c r="H769" i="3"/>
  <c r="B771" i="3"/>
  <c r="E299" i="3"/>
  <c r="B301" i="3"/>
  <c r="E301" i="3"/>
  <c r="E1128" i="3"/>
  <c r="E1034" i="3"/>
  <c r="E940" i="3"/>
  <c r="E846" i="3"/>
  <c r="E752" i="3"/>
  <c r="E658" i="3"/>
  <c r="E564" i="3"/>
  <c r="B1172" i="3"/>
  <c r="B1125" i="3"/>
  <c r="B1097" i="3"/>
  <c r="B1078" i="3"/>
  <c r="B1050" i="3"/>
  <c r="B1003" i="3"/>
  <c r="B984" i="3"/>
  <c r="B956" i="3"/>
  <c r="B937" i="3"/>
  <c r="B890" i="3"/>
  <c r="B862" i="3"/>
  <c r="B815" i="3"/>
  <c r="B796" i="3"/>
  <c r="B721" i="3"/>
  <c r="B674" i="3"/>
  <c r="B514" i="3"/>
  <c r="E1095" i="3"/>
  <c r="E1098" i="3"/>
  <c r="B1100" i="3"/>
  <c r="E1100" i="3"/>
  <c r="E1006" i="3"/>
  <c r="E912" i="3"/>
  <c r="E818" i="3"/>
  <c r="E724" i="3"/>
  <c r="E630" i="3"/>
  <c r="E536" i="3"/>
  <c r="E442" i="3"/>
  <c r="B1031" i="3"/>
  <c r="B1171" i="3"/>
  <c r="B1143" i="3"/>
  <c r="B1124" i="3"/>
  <c r="B1096" i="3"/>
  <c r="B1077" i="3"/>
  <c r="B1049" i="3"/>
  <c r="B1030" i="3"/>
  <c r="B1002" i="3"/>
  <c r="B983" i="3"/>
  <c r="B955" i="3"/>
  <c r="B936" i="3"/>
  <c r="B908" i="3"/>
  <c r="B889" i="3"/>
  <c r="B861" i="3"/>
  <c r="D40" i="10"/>
  <c r="B842" i="3"/>
  <c r="D39" i="10"/>
  <c r="B814" i="3"/>
  <c r="D38" i="10"/>
  <c r="B795" i="3"/>
  <c r="D37" i="10"/>
  <c r="B767" i="3"/>
  <c r="D36" i="10"/>
  <c r="B748" i="3"/>
  <c r="D35" i="10"/>
  <c r="B720" i="3"/>
  <c r="D34" i="10"/>
  <c r="B701" i="3"/>
  <c r="D33" i="10"/>
  <c r="B673" i="3"/>
  <c r="D32" i="10"/>
  <c r="B654" i="3"/>
  <c r="D31" i="10"/>
  <c r="B626" i="3"/>
  <c r="D30" i="10"/>
  <c r="B607" i="3"/>
  <c r="D29" i="10"/>
  <c r="B579" i="3"/>
  <c r="D28" i="10"/>
  <c r="B560" i="3"/>
  <c r="D27" i="10"/>
  <c r="B532" i="3"/>
  <c r="D26" i="10"/>
  <c r="B513" i="3"/>
  <c r="D25" i="10"/>
  <c r="B485" i="3"/>
  <c r="D24" i="10"/>
  <c r="B466" i="3"/>
  <c r="D23" i="10"/>
  <c r="B438" i="3"/>
  <c r="D22" i="10"/>
  <c r="B419" i="3"/>
  <c r="D21" i="10"/>
  <c r="B391" i="3"/>
  <c r="D20" i="10"/>
  <c r="B372" i="3"/>
  <c r="D19" i="10"/>
  <c r="B325" i="3"/>
  <c r="D17" i="10"/>
  <c r="B278" i="3"/>
  <c r="D15" i="10"/>
  <c r="B250" i="3"/>
  <c r="D14" i="10"/>
  <c r="K13" i="7"/>
  <c r="B231" i="3"/>
  <c r="D13" i="10"/>
  <c r="K11" i="7"/>
  <c r="B184" i="3"/>
  <c r="D11" i="10"/>
  <c r="K10" i="7"/>
  <c r="B156" i="3"/>
  <c r="D10" i="10"/>
  <c r="K9" i="7"/>
  <c r="B137" i="3"/>
  <c r="D9" i="10"/>
  <c r="K7" i="7"/>
  <c r="B89" i="3"/>
  <c r="D7" i="10"/>
  <c r="K6" i="7"/>
  <c r="B61" i="3"/>
  <c r="D6" i="10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7" i="5"/>
  <c r="E15" i="5"/>
  <c r="E14" i="5"/>
  <c r="E13" i="5"/>
  <c r="E11" i="5"/>
  <c r="E10" i="5"/>
  <c r="E9" i="5"/>
  <c r="E7" i="5"/>
  <c r="E6" i="5"/>
  <c r="E1171" i="3"/>
  <c r="E1143" i="3"/>
  <c r="E1124" i="3"/>
  <c r="E1096" i="3"/>
  <c r="E1077" i="3"/>
  <c r="E1049" i="3"/>
  <c r="E1030" i="3"/>
  <c r="E1002" i="3"/>
  <c r="E983" i="3"/>
  <c r="E955" i="3"/>
  <c r="E936" i="3"/>
  <c r="E908" i="3"/>
  <c r="E889" i="3"/>
  <c r="E861" i="3"/>
  <c r="E842" i="3"/>
  <c r="E39" i="10"/>
  <c r="E814" i="3"/>
  <c r="E38" i="10"/>
  <c r="E795" i="3"/>
  <c r="E37" i="10"/>
  <c r="E767" i="3"/>
  <c r="E36" i="10"/>
  <c r="E748" i="3"/>
  <c r="E35" i="10"/>
  <c r="E720" i="3"/>
  <c r="E34" i="10"/>
  <c r="E701" i="3"/>
  <c r="E33" i="10"/>
  <c r="E673" i="3"/>
  <c r="E32" i="10"/>
  <c r="E654" i="3"/>
  <c r="E31" i="10"/>
  <c r="E626" i="3"/>
  <c r="E30" i="10"/>
  <c r="E607" i="3"/>
  <c r="E29" i="10"/>
  <c r="E579" i="3"/>
  <c r="E28" i="10"/>
  <c r="E560" i="3"/>
  <c r="E27" i="10"/>
  <c r="E532" i="3"/>
  <c r="E26" i="10"/>
  <c r="E513" i="3"/>
  <c r="E25" i="10"/>
  <c r="E485" i="3"/>
  <c r="E24" i="10"/>
  <c r="E466" i="3"/>
  <c r="E23" i="10"/>
  <c r="E438" i="3"/>
  <c r="E22" i="10"/>
  <c r="E419" i="3"/>
  <c r="E21" i="10"/>
  <c r="E391" i="3"/>
  <c r="E20" i="10"/>
  <c r="E372" i="3"/>
  <c r="E19" i="10"/>
  <c r="E325" i="3"/>
  <c r="E17" i="10"/>
  <c r="E278" i="3"/>
  <c r="E15" i="10"/>
  <c r="E250" i="3"/>
  <c r="E14" i="10"/>
  <c r="P13" i="7"/>
  <c r="E231" i="3"/>
  <c r="E13" i="10"/>
  <c r="P12" i="7"/>
  <c r="E203" i="3"/>
  <c r="E12" i="10"/>
  <c r="P11" i="7"/>
  <c r="E184" i="3"/>
  <c r="E11" i="10"/>
  <c r="P10" i="7"/>
  <c r="E156" i="3"/>
  <c r="E10" i="10"/>
  <c r="P9" i="7"/>
  <c r="E137" i="3"/>
  <c r="E9" i="10"/>
  <c r="P8" i="7"/>
  <c r="E109" i="3"/>
  <c r="E8" i="10"/>
  <c r="P7" i="7"/>
  <c r="E89" i="3"/>
  <c r="E7" i="10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7" i="27"/>
  <c r="E15" i="27"/>
  <c r="E14" i="27"/>
  <c r="E13" i="27"/>
  <c r="E12" i="27"/>
  <c r="E11" i="27"/>
  <c r="E10" i="27"/>
  <c r="E9" i="27"/>
  <c r="E8" i="27"/>
  <c r="E7" i="27"/>
  <c r="H1171" i="3"/>
  <c r="H1143" i="3"/>
  <c r="H1124" i="3"/>
  <c r="H1096" i="3"/>
  <c r="H1077" i="3"/>
  <c r="H1049" i="3"/>
  <c r="H1030" i="3"/>
  <c r="H1002" i="3"/>
  <c r="H983" i="3"/>
  <c r="H955" i="3"/>
  <c r="H936" i="3"/>
  <c r="H908" i="3"/>
  <c r="H889" i="3"/>
  <c r="H861" i="3"/>
  <c r="H842" i="3"/>
  <c r="F39" i="10"/>
  <c r="H814" i="3"/>
  <c r="F38" i="10"/>
  <c r="H795" i="3"/>
  <c r="F37" i="10"/>
  <c r="H767" i="3"/>
  <c r="F36" i="10"/>
  <c r="H748" i="3"/>
  <c r="F35" i="10"/>
  <c r="H720" i="3"/>
  <c r="F34" i="10"/>
  <c r="H701" i="3"/>
  <c r="F33" i="10"/>
  <c r="H673" i="3"/>
  <c r="F32" i="10"/>
  <c r="H654" i="3"/>
  <c r="F31" i="10"/>
  <c r="H626" i="3"/>
  <c r="F30" i="10"/>
  <c r="H607" i="3"/>
  <c r="F29" i="10"/>
  <c r="H579" i="3"/>
  <c r="F28" i="10"/>
  <c r="H560" i="3"/>
  <c r="F27" i="10"/>
  <c r="H532" i="3"/>
  <c r="F26" i="10"/>
  <c r="H513" i="3"/>
  <c r="F25" i="10"/>
  <c r="H485" i="3"/>
  <c r="F24" i="10"/>
  <c r="H466" i="3"/>
  <c r="F23" i="10"/>
  <c r="H438" i="3"/>
  <c r="F22" i="10"/>
  <c r="H419" i="3"/>
  <c r="F21" i="10"/>
  <c r="H391" i="3"/>
  <c r="F20" i="10"/>
  <c r="H372" i="3"/>
  <c r="F19" i="10"/>
  <c r="H278" i="3"/>
  <c r="F15" i="10"/>
  <c r="H250" i="3"/>
  <c r="F14" i="10"/>
  <c r="U13" i="7"/>
  <c r="H231" i="3"/>
  <c r="F13" i="10"/>
  <c r="U12" i="7"/>
  <c r="H203" i="3"/>
  <c r="F12" i="10"/>
  <c r="U11" i="7"/>
  <c r="H184" i="3"/>
  <c r="F11" i="10"/>
  <c r="U10" i="7"/>
  <c r="H156" i="3"/>
  <c r="F10" i="10"/>
  <c r="U9" i="7"/>
  <c r="H137" i="3"/>
  <c r="F9" i="10"/>
  <c r="U8" i="7"/>
  <c r="H109" i="3"/>
  <c r="F8" i="10"/>
  <c r="U7" i="7"/>
  <c r="H89" i="3"/>
  <c r="F7" i="10"/>
  <c r="U6" i="7"/>
  <c r="H61" i="3"/>
  <c r="F6" i="10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5" i="32"/>
  <c r="E14" i="32"/>
  <c r="E13" i="32"/>
  <c r="E12" i="32"/>
  <c r="E11" i="32"/>
  <c r="E10" i="32"/>
  <c r="E9" i="32"/>
  <c r="E8" i="32"/>
  <c r="E7" i="32"/>
  <c r="E6" i="32"/>
  <c r="F53" i="10"/>
  <c r="E53" i="10"/>
  <c r="D53" i="10"/>
  <c r="G53" i="10"/>
  <c r="F52" i="10"/>
  <c r="E52" i="10"/>
  <c r="D52" i="10"/>
  <c r="G52" i="10"/>
  <c r="F51" i="10"/>
  <c r="E51" i="10"/>
  <c r="D51" i="10"/>
  <c r="G51" i="10"/>
  <c r="F50" i="10"/>
  <c r="E50" i="10"/>
  <c r="D50" i="10"/>
  <c r="G50" i="10"/>
  <c r="F49" i="10"/>
  <c r="E49" i="10"/>
  <c r="D49" i="10"/>
  <c r="G49" i="10"/>
  <c r="F48" i="10"/>
  <c r="E48" i="10"/>
  <c r="D48" i="10"/>
  <c r="G48" i="10"/>
  <c r="F47" i="10"/>
  <c r="E47" i="10"/>
  <c r="D47" i="10"/>
  <c r="G47" i="10"/>
  <c r="F46" i="10"/>
  <c r="E46" i="10"/>
  <c r="D46" i="10"/>
  <c r="G46" i="10"/>
  <c r="F45" i="10"/>
  <c r="E45" i="10"/>
  <c r="D45" i="10"/>
  <c r="G45" i="10"/>
  <c r="F44" i="10"/>
  <c r="E44" i="10"/>
  <c r="D44" i="10"/>
  <c r="G44" i="10"/>
  <c r="F43" i="10"/>
  <c r="E43" i="10"/>
  <c r="D43" i="10"/>
  <c r="G43" i="10"/>
  <c r="F42" i="10"/>
  <c r="E42" i="10"/>
  <c r="D42" i="10"/>
  <c r="G42" i="10"/>
  <c r="F41" i="10"/>
  <c r="E41" i="10"/>
  <c r="D41" i="10"/>
  <c r="G41" i="10"/>
  <c r="F40" i="10"/>
  <c r="E40" i="10"/>
  <c r="G14" i="10"/>
  <c r="G15" i="10"/>
  <c r="G17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P13" i="29" l="1"/>
  <c r="AJ13" i="29"/>
  <c r="AK13" i="29" s="1"/>
  <c r="AL13" i="29" s="1"/>
  <c r="AM13" i="29" s="1"/>
  <c r="AA13" i="29"/>
  <c r="Y13" i="29"/>
  <c r="H106" i="3"/>
  <c r="O13" i="29"/>
  <c r="X13" i="29"/>
  <c r="R13" i="29" s="1"/>
  <c r="Q8" i="7"/>
  <c r="S12" i="29"/>
  <c r="S7" i="7" s="1"/>
  <c r="K17" i="29"/>
  <c r="AC9" i="29"/>
  <c r="AH9" i="29"/>
  <c r="AA9" i="29"/>
  <c r="AI9" i="29"/>
  <c r="M9" i="29"/>
  <c r="Q9" i="29" s="1"/>
  <c r="H13" i="3" s="1"/>
  <c r="AJ9" i="29"/>
  <c r="AK9" i="29" s="1"/>
  <c r="AL9" i="29" s="1"/>
  <c r="S17" i="29"/>
  <c r="S12" i="7" s="1"/>
  <c r="G4" i="10"/>
  <c r="G11" i="10"/>
  <c r="AJ14" i="29"/>
  <c r="AK14" i="29" s="1"/>
  <c r="AL14" i="29" s="1"/>
  <c r="P14" i="29"/>
  <c r="AD14" i="29"/>
  <c r="AE14" i="29" s="1"/>
  <c r="M14" i="29"/>
  <c r="Q14" i="29" s="1"/>
  <c r="H136" i="3" s="1"/>
  <c r="G10" i="10"/>
  <c r="AP18" i="29"/>
  <c r="S18" i="29" s="1"/>
  <c r="S13" i="7" s="1"/>
  <c r="G13" i="10"/>
  <c r="Z17" i="29"/>
  <c r="L17" i="29"/>
  <c r="X17" i="29"/>
  <c r="M17" i="24"/>
  <c r="Q17" i="24" s="1"/>
  <c r="E202" i="3" s="1"/>
  <c r="AJ17" i="24"/>
  <c r="AK17" i="24" s="1"/>
  <c r="AL17" i="24" s="1"/>
  <c r="AG16" i="29"/>
  <c r="AJ16" i="29"/>
  <c r="AK16" i="29" s="1"/>
  <c r="AL16" i="29" s="1"/>
  <c r="AP16" i="29"/>
  <c r="AA16" i="29"/>
  <c r="AF16" i="29" s="1"/>
  <c r="AI16" i="29"/>
  <c r="X16" i="29"/>
  <c r="R16" i="29" s="1"/>
  <c r="H181" i="3"/>
  <c r="B12" i="30"/>
  <c r="AO16" i="29"/>
  <c r="S16" i="29" s="1"/>
  <c r="S11" i="7" s="1"/>
  <c r="M16" i="29"/>
  <c r="Q16" i="29" s="1"/>
  <c r="H183" i="3" s="1"/>
  <c r="P16" i="29"/>
  <c r="Z16" i="24"/>
  <c r="K16" i="24"/>
  <c r="O15" i="29"/>
  <c r="AC15" i="29"/>
  <c r="X15" i="29"/>
  <c r="Q10" i="7"/>
  <c r="B11" i="30"/>
  <c r="L15" i="29"/>
  <c r="B11" i="31"/>
  <c r="Z15" i="29"/>
  <c r="J15" i="29"/>
  <c r="AP14" i="24"/>
  <c r="R14" i="29"/>
  <c r="AF13" i="29"/>
  <c r="AG13" i="29"/>
  <c r="AI13" i="29"/>
  <c r="S13" i="24"/>
  <c r="N8" i="7" s="1"/>
  <c r="AH13" i="29"/>
  <c r="E107" i="3"/>
  <c r="AO13" i="29"/>
  <c r="S13" i="29" s="1"/>
  <c r="S8" i="7" s="1"/>
  <c r="M13" i="29"/>
  <c r="Q13" i="29" s="1"/>
  <c r="H108" i="3" s="1"/>
  <c r="G8" i="10"/>
  <c r="AA13" i="24"/>
  <c r="P12" i="29"/>
  <c r="AH12" i="29"/>
  <c r="AI12" i="29"/>
  <c r="AJ12" i="29"/>
  <c r="AK12" i="29" s="1"/>
  <c r="AL12" i="29" s="1"/>
  <c r="AB12" i="29"/>
  <c r="AD12" i="29" s="1"/>
  <c r="AE12" i="29" s="1"/>
  <c r="M12" i="29"/>
  <c r="Q12" i="29" s="1"/>
  <c r="X12" i="29"/>
  <c r="H86" i="3"/>
  <c r="AA12" i="29"/>
  <c r="Q7" i="7"/>
  <c r="Z12" i="29"/>
  <c r="G7" i="10"/>
  <c r="L11" i="29"/>
  <c r="Q6" i="7"/>
  <c r="X11" i="29"/>
  <c r="K11" i="29"/>
  <c r="H58" i="3"/>
  <c r="Y11" i="29"/>
  <c r="Z11" i="29"/>
  <c r="B7" i="31"/>
  <c r="J11" i="29"/>
  <c r="H55" i="3"/>
  <c r="G6" i="10"/>
  <c r="AD10" i="29"/>
  <c r="AE10" i="29" s="1"/>
  <c r="AF10" i="29" s="1"/>
  <c r="H40" i="3"/>
  <c r="AP10" i="29"/>
  <c r="R5" i="7"/>
  <c r="AN10" i="29"/>
  <c r="AM10" i="29"/>
  <c r="T10" i="29"/>
  <c r="AO10" i="29"/>
  <c r="M10" i="24"/>
  <c r="Q10" i="24" s="1"/>
  <c r="T10" i="24" s="1"/>
  <c r="AC10" i="24"/>
  <c r="AD10" i="24" s="1"/>
  <c r="AE10" i="24" s="1"/>
  <c r="E39" i="3"/>
  <c r="R4" i="7"/>
  <c r="H15" i="3"/>
  <c r="T9" i="29"/>
  <c r="AD9" i="29"/>
  <c r="AE9" i="29" s="1"/>
  <c r="AM9" i="29"/>
  <c r="AN9" i="29"/>
  <c r="O9" i="29"/>
  <c r="S9" i="24"/>
  <c r="N4" i="7" s="1"/>
  <c r="AC18" i="24"/>
  <c r="AD18" i="24" s="1"/>
  <c r="AE18" i="24" s="1"/>
  <c r="AF18" i="24" s="1"/>
  <c r="R18" i="24"/>
  <c r="M13" i="7" s="1"/>
  <c r="E135" i="3"/>
  <c r="AO14" i="24"/>
  <c r="S14" i="24" s="1"/>
  <c r="N9" i="7" s="1"/>
  <c r="AQ14" i="29"/>
  <c r="G9" i="10"/>
  <c r="AG18" i="24"/>
  <c r="AH18" i="24"/>
  <c r="M18" i="24"/>
  <c r="Q18" i="24" s="1"/>
  <c r="P18" i="24"/>
  <c r="S18" i="22"/>
  <c r="AD18" i="22"/>
  <c r="AE18" i="22" s="1"/>
  <c r="AA18" i="22"/>
  <c r="M18" i="22"/>
  <c r="Q18" i="22" s="1"/>
  <c r="AB18" i="22"/>
  <c r="O18" i="22"/>
  <c r="R18" i="22"/>
  <c r="K15" i="24"/>
  <c r="X15" i="24"/>
  <c r="L15" i="24"/>
  <c r="Z15" i="24"/>
  <c r="E153" i="3"/>
  <c r="L10" i="7"/>
  <c r="Y15" i="24"/>
  <c r="B11" i="26"/>
  <c r="J15" i="24"/>
  <c r="AP15" i="24" s="1"/>
  <c r="E150" i="3"/>
  <c r="AD15" i="22"/>
  <c r="AE15" i="22" s="1"/>
  <c r="O14" i="24"/>
  <c r="AA14" i="24"/>
  <c r="AB14" i="24"/>
  <c r="AC14" i="24"/>
  <c r="L9" i="7"/>
  <c r="Z14" i="24"/>
  <c r="L14" i="24"/>
  <c r="S14" i="22"/>
  <c r="Y14" i="24"/>
  <c r="AA14" i="22"/>
  <c r="O14" i="22"/>
  <c r="X14" i="22"/>
  <c r="R14" i="22" s="1"/>
  <c r="G9" i="7"/>
  <c r="L14" i="22"/>
  <c r="Z14" i="22"/>
  <c r="E41" i="3"/>
  <c r="R10" i="24"/>
  <c r="M5" i="7" s="1"/>
  <c r="J11" i="24"/>
  <c r="E55" i="3"/>
  <c r="I11" i="24"/>
  <c r="P11" i="22"/>
  <c r="AN17" i="24"/>
  <c r="AM17" i="24"/>
  <c r="AF17" i="24"/>
  <c r="AG17" i="24"/>
  <c r="E204" i="3"/>
  <c r="M12" i="7"/>
  <c r="O17" i="24"/>
  <c r="AA17" i="24"/>
  <c r="AI17" i="24"/>
  <c r="AH17" i="24"/>
  <c r="AO17" i="24"/>
  <c r="AQ17" i="24"/>
  <c r="D12" i="10"/>
  <c r="G12" i="10" s="1"/>
  <c r="AA17" i="22"/>
  <c r="E12" i="5"/>
  <c r="B203" i="3"/>
  <c r="AC17" i="22"/>
  <c r="AD17" i="22" s="1"/>
  <c r="AE17" i="22" s="1"/>
  <c r="M12" i="22"/>
  <c r="Q12" i="22" s="1"/>
  <c r="AA12" i="22"/>
  <c r="B87" i="3"/>
  <c r="R12" i="22"/>
  <c r="H7" i="7" s="1"/>
  <c r="AJ12" i="22"/>
  <c r="AK12" i="22" s="1"/>
  <c r="AL12" i="22" s="1"/>
  <c r="Y12" i="22"/>
  <c r="AN10" i="24"/>
  <c r="AM10" i="24"/>
  <c r="S10" i="24"/>
  <c r="N5" i="7" s="1"/>
  <c r="AA10" i="24"/>
  <c r="S10" i="22"/>
  <c r="E40" i="3"/>
  <c r="S13" i="22"/>
  <c r="I8" i="7" s="1"/>
  <c r="E106" i="3"/>
  <c r="O13" i="24"/>
  <c r="L8" i="7"/>
  <c r="B109" i="3"/>
  <c r="L13" i="24"/>
  <c r="AC13" i="24"/>
  <c r="AD13" i="24" s="1"/>
  <c r="AE13" i="24" s="1"/>
  <c r="B107" i="3"/>
  <c r="Z13" i="24"/>
  <c r="R13" i="24" s="1"/>
  <c r="M10" i="22"/>
  <c r="Q10" i="22" s="1"/>
  <c r="B41" i="3" s="1"/>
  <c r="AC10" i="22"/>
  <c r="AB10" i="22"/>
  <c r="E8" i="5"/>
  <c r="K8" i="7"/>
  <c r="Y9" i="24"/>
  <c r="R9" i="24" s="1"/>
  <c r="K9" i="24"/>
  <c r="E11" i="3"/>
  <c r="B12" i="3"/>
  <c r="AP9" i="22"/>
  <c r="L9" i="24"/>
  <c r="AO9" i="22"/>
  <c r="S9" i="22" s="1"/>
  <c r="M9" i="22"/>
  <c r="Q9" i="22" s="1"/>
  <c r="R9" i="22"/>
  <c r="P9" i="22"/>
  <c r="AI9" i="22"/>
  <c r="AK9" i="22" s="1"/>
  <c r="AL9" i="22" s="1"/>
  <c r="AA9" i="22"/>
  <c r="AH16" i="24"/>
  <c r="AI16" i="24"/>
  <c r="AJ16" i="24"/>
  <c r="AK16" i="24" s="1"/>
  <c r="AL16" i="24" s="1"/>
  <c r="P16" i="24"/>
  <c r="AA16" i="24"/>
  <c r="M16" i="24"/>
  <c r="Q16" i="24" s="1"/>
  <c r="E183" i="3" s="1"/>
  <c r="Y16" i="24"/>
  <c r="E181" i="3"/>
  <c r="B12" i="25"/>
  <c r="L11" i="7"/>
  <c r="O16" i="24"/>
  <c r="X16" i="24"/>
  <c r="B12" i="26"/>
  <c r="J16" i="24"/>
  <c r="AC16" i="22"/>
  <c r="AB16" i="22"/>
  <c r="AD16" i="22" s="1"/>
  <c r="AE16" i="22" s="1"/>
  <c r="R16" i="22"/>
  <c r="M16" i="22"/>
  <c r="Q16" i="22" s="1"/>
  <c r="T16" i="22" s="1"/>
  <c r="O16" i="22"/>
  <c r="AH9" i="22"/>
  <c r="AP12" i="24"/>
  <c r="AO12" i="24"/>
  <c r="I12" i="24"/>
  <c r="B8" i="25"/>
  <c r="E87" i="3"/>
  <c r="AC12" i="22"/>
  <c r="AB15" i="29"/>
  <c r="AD15" i="29" s="1"/>
  <c r="AE15" i="29" s="1"/>
  <c r="AA15" i="29"/>
  <c r="AN14" i="29"/>
  <c r="AM14" i="29"/>
  <c r="H138" i="3"/>
  <c r="R9" i="7"/>
  <c r="AF14" i="29"/>
  <c r="AG14" i="29"/>
  <c r="AO14" i="29"/>
  <c r="H135" i="3"/>
  <c r="AP14" i="29"/>
  <c r="K18" i="29"/>
  <c r="AP18" i="24"/>
  <c r="Y18" i="29"/>
  <c r="X18" i="29"/>
  <c r="L18" i="29"/>
  <c r="Z18" i="29"/>
  <c r="AO18" i="24"/>
  <c r="S18" i="24" s="1"/>
  <c r="N13" i="7" s="1"/>
  <c r="E229" i="3"/>
  <c r="O17" i="29"/>
  <c r="AP17" i="24"/>
  <c r="AM18" i="24"/>
  <c r="AN18" i="24"/>
  <c r="T18" i="24"/>
  <c r="E230" i="3"/>
  <c r="E232" i="3"/>
  <c r="AN18" i="22"/>
  <c r="AM18" i="22"/>
  <c r="H13" i="7"/>
  <c r="B232" i="3"/>
  <c r="AF18" i="22"/>
  <c r="AG18" i="22"/>
  <c r="I13" i="7"/>
  <c r="AM17" i="22"/>
  <c r="AN17" i="22"/>
  <c r="I12" i="7"/>
  <c r="H12" i="7"/>
  <c r="B204" i="3"/>
  <c r="T17" i="22"/>
  <c r="B202" i="3"/>
  <c r="H11" i="7"/>
  <c r="B185" i="3"/>
  <c r="AF16" i="22"/>
  <c r="AG16" i="22"/>
  <c r="AM16" i="22"/>
  <c r="AN16" i="22"/>
  <c r="AG15" i="22"/>
  <c r="H10" i="7"/>
  <c r="B157" i="3"/>
  <c r="AN15" i="22"/>
  <c r="AM15" i="22"/>
  <c r="AA15" i="22"/>
  <c r="AF15" i="22" s="1"/>
  <c r="AO15" i="22"/>
  <c r="S15" i="22" s="1"/>
  <c r="O15" i="22"/>
  <c r="M15" i="22"/>
  <c r="Q15" i="22" s="1"/>
  <c r="B155" i="3" s="1"/>
  <c r="B154" i="3"/>
  <c r="H9" i="7"/>
  <c r="I9" i="7"/>
  <c r="AC14" i="22"/>
  <c r="AD14" i="22" s="1"/>
  <c r="AE14" i="22" s="1"/>
  <c r="AB14" i="22"/>
  <c r="M14" i="22"/>
  <c r="Q14" i="22" s="1"/>
  <c r="L13" i="22"/>
  <c r="Z13" i="22"/>
  <c r="K13" i="22"/>
  <c r="Y13" i="22"/>
  <c r="R13" i="22" s="1"/>
  <c r="B88" i="3"/>
  <c r="T12" i="22"/>
  <c r="AM12" i="22"/>
  <c r="AN12" i="22"/>
  <c r="AB12" i="22"/>
  <c r="AF11" i="22"/>
  <c r="AG11" i="22"/>
  <c r="M11" i="22"/>
  <c r="Q11" i="22" s="1"/>
  <c r="B60" i="3" s="1"/>
  <c r="AO11" i="22"/>
  <c r="S11" i="22" s="1"/>
  <c r="AH11" i="22"/>
  <c r="B62" i="3"/>
  <c r="AI11" i="22"/>
  <c r="AK11" i="22" s="1"/>
  <c r="AL11" i="22" s="1"/>
  <c r="T10" i="22"/>
  <c r="AN10" i="22"/>
  <c r="AM10" i="22"/>
  <c r="I5" i="7"/>
  <c r="B43" i="3"/>
  <c r="H5" i="7"/>
  <c r="V5" i="7"/>
  <c r="AD9" i="22"/>
  <c r="AE9" i="22" s="1"/>
  <c r="T9" i="22"/>
  <c r="B13" i="3"/>
  <c r="H4" i="7"/>
  <c r="V4" i="7"/>
  <c r="B15" i="3"/>
  <c r="E1078" i="3"/>
  <c r="R8" i="7" l="1"/>
  <c r="H110" i="3"/>
  <c r="AN13" i="29"/>
  <c r="AG10" i="29"/>
  <c r="AC17" i="29"/>
  <c r="AA17" i="29"/>
  <c r="AB17" i="29"/>
  <c r="T14" i="29"/>
  <c r="R15" i="29"/>
  <c r="R10" i="7" s="1"/>
  <c r="R17" i="29"/>
  <c r="S17" i="24"/>
  <c r="N12" i="7" s="1"/>
  <c r="AJ17" i="29"/>
  <c r="AK17" i="29" s="1"/>
  <c r="AL17" i="29" s="1"/>
  <c r="M17" i="29"/>
  <c r="Q17" i="29" s="1"/>
  <c r="AI17" i="29"/>
  <c r="P17" i="29"/>
  <c r="AH17" i="29"/>
  <c r="T17" i="24"/>
  <c r="E205" i="3" s="1"/>
  <c r="H185" i="3"/>
  <c r="R11" i="7"/>
  <c r="T16" i="29"/>
  <c r="AN16" i="29"/>
  <c r="AM16" i="29"/>
  <c r="R16" i="24"/>
  <c r="V11" i="7" s="1"/>
  <c r="AC16" i="24"/>
  <c r="AB16" i="24"/>
  <c r="H154" i="3"/>
  <c r="AQ15" i="29"/>
  <c r="AP15" i="29"/>
  <c r="AO15" i="29"/>
  <c r="P15" i="29"/>
  <c r="AJ15" i="29"/>
  <c r="AI15" i="29"/>
  <c r="AH15" i="29"/>
  <c r="E154" i="3"/>
  <c r="M15" i="29"/>
  <c r="Q15" i="29" s="1"/>
  <c r="H155" i="3" s="1"/>
  <c r="T13" i="29"/>
  <c r="W8" i="7"/>
  <c r="E113" i="3" s="1"/>
  <c r="AF12" i="29"/>
  <c r="AG12" i="29"/>
  <c r="R12" i="29"/>
  <c r="AN12" i="29"/>
  <c r="AM12" i="29"/>
  <c r="H88" i="3"/>
  <c r="T12" i="29"/>
  <c r="AA11" i="29"/>
  <c r="M11" i="29"/>
  <c r="Q11" i="29" s="1"/>
  <c r="H60" i="3" s="1"/>
  <c r="AB11" i="29"/>
  <c r="AC11" i="29"/>
  <c r="AD11" i="29" s="1"/>
  <c r="AE11" i="29" s="1"/>
  <c r="O11" i="29"/>
  <c r="R11" i="29"/>
  <c r="H59" i="3"/>
  <c r="AQ11" i="29"/>
  <c r="AP11" i="29"/>
  <c r="AO11" i="29"/>
  <c r="AH11" i="29"/>
  <c r="AI11" i="29"/>
  <c r="AJ11" i="29"/>
  <c r="AK11" i="29" s="1"/>
  <c r="AL11" i="29" s="1"/>
  <c r="P11" i="29"/>
  <c r="S10" i="29"/>
  <c r="AF10" i="24"/>
  <c r="AG10" i="24"/>
  <c r="H44" i="3"/>
  <c r="T5" i="7"/>
  <c r="E43" i="3"/>
  <c r="T4" i="7"/>
  <c r="H16" i="3"/>
  <c r="AF9" i="29"/>
  <c r="AG9" i="29"/>
  <c r="R18" i="29"/>
  <c r="H232" i="3" s="1"/>
  <c r="R14" i="24"/>
  <c r="W13" i="7"/>
  <c r="E235" i="3" s="1"/>
  <c r="T18" i="22"/>
  <c r="B230" i="3"/>
  <c r="P15" i="24"/>
  <c r="AH15" i="24"/>
  <c r="AI15" i="24"/>
  <c r="AJ15" i="24"/>
  <c r="AK15" i="24" s="1"/>
  <c r="AL15" i="24" s="1"/>
  <c r="R15" i="24"/>
  <c r="AQ15" i="24"/>
  <c r="AO15" i="24"/>
  <c r="S15" i="24" s="1"/>
  <c r="AC15" i="24"/>
  <c r="O15" i="24"/>
  <c r="AA15" i="24"/>
  <c r="AB15" i="24"/>
  <c r="M15" i="24"/>
  <c r="Q15" i="24" s="1"/>
  <c r="E138" i="3"/>
  <c r="M9" i="7"/>
  <c r="AH14" i="24"/>
  <c r="P14" i="24"/>
  <c r="AI14" i="24"/>
  <c r="AJ14" i="24"/>
  <c r="AK14" i="24" s="1"/>
  <c r="AL14" i="24" s="1"/>
  <c r="M14" i="24"/>
  <c r="Q14" i="24" s="1"/>
  <c r="V9" i="7"/>
  <c r="AD14" i="24"/>
  <c r="AE14" i="24" s="1"/>
  <c r="P14" i="22"/>
  <c r="AH14" i="22"/>
  <c r="AJ14" i="22"/>
  <c r="AK14" i="22" s="1"/>
  <c r="AL14" i="22" s="1"/>
  <c r="AI14" i="22"/>
  <c r="B138" i="3"/>
  <c r="O5" i="7"/>
  <c r="E44" i="3"/>
  <c r="Z11" i="24"/>
  <c r="E58" i="3"/>
  <c r="L11" i="24"/>
  <c r="L6" i="7"/>
  <c r="X11" i="24"/>
  <c r="R11" i="24" s="1"/>
  <c r="K11" i="24"/>
  <c r="Y11" i="24"/>
  <c r="AO11" i="24"/>
  <c r="AP11" i="24"/>
  <c r="AQ11" i="24"/>
  <c r="E59" i="3"/>
  <c r="T11" i="22"/>
  <c r="B63" i="3" s="1"/>
  <c r="AF17" i="22"/>
  <c r="AG17" i="22"/>
  <c r="B90" i="3"/>
  <c r="AD12" i="22"/>
  <c r="AE12" i="22" s="1"/>
  <c r="AG12" i="22" s="1"/>
  <c r="M8" i="7"/>
  <c r="E110" i="3"/>
  <c r="AH13" i="24"/>
  <c r="P13" i="24"/>
  <c r="AJ13" i="24"/>
  <c r="AK13" i="24" s="1"/>
  <c r="AL13" i="24" s="1"/>
  <c r="AI13" i="24"/>
  <c r="M13" i="24"/>
  <c r="Q13" i="24" s="1"/>
  <c r="AF13" i="24"/>
  <c r="AG13" i="24"/>
  <c r="AD10" i="22"/>
  <c r="AE10" i="22" s="1"/>
  <c r="I4" i="7"/>
  <c r="W4" i="7"/>
  <c r="E18" i="3" s="1"/>
  <c r="AI9" i="24"/>
  <c r="AJ9" i="24"/>
  <c r="AK9" i="24" s="1"/>
  <c r="AL9" i="24" s="1"/>
  <c r="P9" i="24"/>
  <c r="AH9" i="24"/>
  <c r="AC9" i="24"/>
  <c r="M9" i="24"/>
  <c r="Q9" i="24" s="1"/>
  <c r="O9" i="24"/>
  <c r="AA9" i="24"/>
  <c r="AB9" i="24"/>
  <c r="E15" i="3"/>
  <c r="M4" i="7"/>
  <c r="AN9" i="22"/>
  <c r="AM9" i="22"/>
  <c r="AN16" i="24"/>
  <c r="AM16" i="24"/>
  <c r="T16" i="24"/>
  <c r="AQ16" i="24"/>
  <c r="AP16" i="24"/>
  <c r="E182" i="3"/>
  <c r="AO16" i="24"/>
  <c r="E185" i="3"/>
  <c r="B183" i="3"/>
  <c r="L12" i="24"/>
  <c r="Z12" i="24"/>
  <c r="L7" i="7"/>
  <c r="E86" i="3"/>
  <c r="X12" i="24"/>
  <c r="R12" i="24" s="1"/>
  <c r="K12" i="24"/>
  <c r="Y12" i="24"/>
  <c r="S12" i="24"/>
  <c r="AM11" i="22"/>
  <c r="AN11" i="22"/>
  <c r="AG15" i="29"/>
  <c r="AF15" i="29"/>
  <c r="S14" i="29"/>
  <c r="O18" i="29"/>
  <c r="AA18" i="29"/>
  <c r="AB18" i="29"/>
  <c r="AC18" i="29"/>
  <c r="M18" i="29"/>
  <c r="Q18" i="29" s="1"/>
  <c r="AI18" i="29"/>
  <c r="AJ18" i="29"/>
  <c r="AK18" i="29" s="1"/>
  <c r="AL18" i="29" s="1"/>
  <c r="P18" i="29"/>
  <c r="AH18" i="29"/>
  <c r="R13" i="7"/>
  <c r="W12" i="7"/>
  <c r="E207" i="3" s="1"/>
  <c r="O13" i="7"/>
  <c r="E233" i="3"/>
  <c r="J12" i="7"/>
  <c r="B205" i="3"/>
  <c r="J11" i="7"/>
  <c r="B186" i="3"/>
  <c r="I10" i="7"/>
  <c r="T15" i="22"/>
  <c r="AF14" i="22"/>
  <c r="AG14" i="22"/>
  <c r="T14" i="22"/>
  <c r="B136" i="3"/>
  <c r="H8" i="7"/>
  <c r="B110" i="3"/>
  <c r="V8" i="7"/>
  <c r="AJ13" i="22"/>
  <c r="AH13" i="22"/>
  <c r="P13" i="22"/>
  <c r="AI13" i="22"/>
  <c r="AB13" i="22"/>
  <c r="AA13" i="22"/>
  <c r="AC13" i="22"/>
  <c r="O13" i="22"/>
  <c r="M13" i="22"/>
  <c r="Q13" i="22" s="1"/>
  <c r="J7" i="7"/>
  <c r="B91" i="3"/>
  <c r="AF12" i="22"/>
  <c r="J6" i="7"/>
  <c r="I6" i="7"/>
  <c r="J5" i="7"/>
  <c r="B44" i="3"/>
  <c r="J4" i="7"/>
  <c r="B16" i="3"/>
  <c r="AG9" i="22"/>
  <c r="AF9" i="22"/>
  <c r="X5" i="7" l="1"/>
  <c r="B46" i="3" s="1"/>
  <c r="T11" i="29"/>
  <c r="T6" i="7" s="1"/>
  <c r="AD17" i="29"/>
  <c r="AE17" i="29" s="1"/>
  <c r="T9" i="7"/>
  <c r="H139" i="3"/>
  <c r="AK15" i="29"/>
  <c r="AL15" i="29" s="1"/>
  <c r="AN15" i="29" s="1"/>
  <c r="V13" i="7"/>
  <c r="H202" i="3"/>
  <c r="T17" i="29"/>
  <c r="AM17" i="29"/>
  <c r="AN17" i="29"/>
  <c r="O12" i="7"/>
  <c r="H204" i="3"/>
  <c r="R12" i="7"/>
  <c r="V12" i="7"/>
  <c r="H186" i="3"/>
  <c r="T11" i="7"/>
  <c r="M11" i="7"/>
  <c r="AD16" i="24"/>
  <c r="AE16" i="24" s="1"/>
  <c r="S15" i="29"/>
  <c r="S10" i="7" s="1"/>
  <c r="T15" i="29"/>
  <c r="T8" i="7"/>
  <c r="H111" i="3"/>
  <c r="H91" i="3"/>
  <c r="T7" i="7"/>
  <c r="R7" i="7"/>
  <c r="H90" i="3"/>
  <c r="AG11" i="29"/>
  <c r="AF11" i="29"/>
  <c r="H63" i="3"/>
  <c r="AN11" i="29"/>
  <c r="AM11" i="29"/>
  <c r="S11" i="29"/>
  <c r="S6" i="7" s="1"/>
  <c r="R6" i="7"/>
  <c r="H62" i="3"/>
  <c r="S5" i="7"/>
  <c r="W5" i="7"/>
  <c r="E46" i="3" s="1"/>
  <c r="AD18" i="29"/>
  <c r="AE18" i="29" s="1"/>
  <c r="AF18" i="29" s="1"/>
  <c r="AD15" i="24"/>
  <c r="AE15" i="24" s="1"/>
  <c r="AG15" i="24" s="1"/>
  <c r="J13" i="7"/>
  <c r="B233" i="3"/>
  <c r="N10" i="7"/>
  <c r="W10" i="7"/>
  <c r="E160" i="3" s="1"/>
  <c r="AM15" i="24"/>
  <c r="AN15" i="24"/>
  <c r="T15" i="24"/>
  <c r="E155" i="3"/>
  <c r="E157" i="3"/>
  <c r="M10" i="7"/>
  <c r="V10" i="7"/>
  <c r="T14" i="24"/>
  <c r="E136" i="3"/>
  <c r="AM14" i="24"/>
  <c r="AN14" i="24"/>
  <c r="AF14" i="24"/>
  <c r="AG14" i="24"/>
  <c r="AN14" i="22"/>
  <c r="AM14" i="22"/>
  <c r="S11" i="24"/>
  <c r="AH11" i="24"/>
  <c r="P11" i="24"/>
  <c r="AJ11" i="24"/>
  <c r="AK11" i="24" s="1"/>
  <c r="AL11" i="24" s="1"/>
  <c r="AI11" i="24"/>
  <c r="AC11" i="24"/>
  <c r="M11" i="24"/>
  <c r="Q11" i="24" s="1"/>
  <c r="O11" i="24"/>
  <c r="AB11" i="24"/>
  <c r="AA11" i="24"/>
  <c r="M6" i="7"/>
  <c r="E62" i="3"/>
  <c r="V6" i="7"/>
  <c r="T13" i="24"/>
  <c r="E108" i="3"/>
  <c r="AM13" i="24"/>
  <c r="AN13" i="24"/>
  <c r="AF10" i="22"/>
  <c r="AG10" i="22"/>
  <c r="AK13" i="22"/>
  <c r="AL13" i="22" s="1"/>
  <c r="AM13" i="22" s="1"/>
  <c r="AM9" i="24"/>
  <c r="AN9" i="24"/>
  <c r="AD9" i="24"/>
  <c r="AE9" i="24" s="1"/>
  <c r="T9" i="24"/>
  <c r="E13" i="3"/>
  <c r="S16" i="24"/>
  <c r="O11" i="7"/>
  <c r="E186" i="3"/>
  <c r="N7" i="7"/>
  <c r="W7" i="7"/>
  <c r="E93" i="3" s="1"/>
  <c r="AB12" i="24"/>
  <c r="M12" i="24"/>
  <c r="Q12" i="24" s="1"/>
  <c r="AC12" i="24"/>
  <c r="AD12" i="24" s="1"/>
  <c r="AE12" i="24" s="1"/>
  <c r="O12" i="24"/>
  <c r="AA12" i="24"/>
  <c r="M7" i="7"/>
  <c r="E90" i="3"/>
  <c r="V7" i="7"/>
  <c r="P12" i="24"/>
  <c r="AH12" i="24"/>
  <c r="AI12" i="24"/>
  <c r="AJ12" i="24"/>
  <c r="AK12" i="24" s="1"/>
  <c r="AL12" i="24" s="1"/>
  <c r="S9" i="7"/>
  <c r="W9" i="7"/>
  <c r="E141" i="3" s="1"/>
  <c r="AM18" i="29"/>
  <c r="AN18" i="29"/>
  <c r="H230" i="3"/>
  <c r="T18" i="29"/>
  <c r="B158" i="3"/>
  <c r="J10" i="7"/>
  <c r="B139" i="3"/>
  <c r="J9" i="7"/>
  <c r="T13" i="22"/>
  <c r="B108" i="3"/>
  <c r="AD13" i="22"/>
  <c r="AE13" i="22" s="1"/>
  <c r="AN13" i="22"/>
  <c r="AF17" i="29" l="1"/>
  <c r="AG17" i="29"/>
  <c r="X11" i="7"/>
  <c r="B188" i="3" s="1"/>
  <c r="AM15" i="29"/>
  <c r="AG18" i="29"/>
  <c r="H205" i="3"/>
  <c r="T12" i="7"/>
  <c r="X12" i="7" s="1"/>
  <c r="B207" i="3" s="1"/>
  <c r="AG16" i="24"/>
  <c r="AF16" i="24"/>
  <c r="H158" i="3"/>
  <c r="T10" i="7"/>
  <c r="AD11" i="24"/>
  <c r="AE11" i="24" s="1"/>
  <c r="AF11" i="24" s="1"/>
  <c r="AF15" i="24"/>
  <c r="E158" i="3"/>
  <c r="O10" i="7"/>
  <c r="X10" i="7" s="1"/>
  <c r="B160" i="3" s="1"/>
  <c r="O9" i="7"/>
  <c r="X9" i="7" s="1"/>
  <c r="B141" i="3" s="1"/>
  <c r="E139" i="3"/>
  <c r="E60" i="3"/>
  <c r="T11" i="24"/>
  <c r="AG11" i="24"/>
  <c r="AN11" i="24"/>
  <c r="AM11" i="24"/>
  <c r="N6" i="7"/>
  <c r="W6" i="7"/>
  <c r="E65" i="3" s="1"/>
  <c r="E111" i="3"/>
  <c r="O8" i="7"/>
  <c r="E16" i="3"/>
  <c r="O4" i="7"/>
  <c r="X4" i="7" s="1"/>
  <c r="B18" i="3" s="1"/>
  <c r="AF9" i="24"/>
  <c r="AG9" i="24"/>
  <c r="N11" i="7"/>
  <c r="W11" i="7"/>
  <c r="E188" i="3" s="1"/>
  <c r="AN12" i="24"/>
  <c r="AM12" i="24"/>
  <c r="AG12" i="24"/>
  <c r="AF12" i="24"/>
  <c r="E88" i="3"/>
  <c r="T12" i="24"/>
  <c r="H233" i="3"/>
  <c r="T13" i="7"/>
  <c r="X13" i="7" s="1"/>
  <c r="B235" i="3" s="1"/>
  <c r="A38" i="29"/>
  <c r="A23" i="29"/>
  <c r="A20" i="29"/>
  <c r="A31" i="29"/>
  <c r="A32" i="29"/>
  <c r="A30" i="29"/>
  <c r="A37" i="29"/>
  <c r="A34" i="29"/>
  <c r="A13" i="29"/>
  <c r="A28" i="29"/>
  <c r="A24" i="29"/>
  <c r="A26" i="29"/>
  <c r="A40" i="29"/>
  <c r="A36" i="29"/>
  <c r="A44" i="29"/>
  <c r="A41" i="29"/>
  <c r="A19" i="29"/>
  <c r="A18" i="29"/>
  <c r="A10" i="29"/>
  <c r="A9" i="29"/>
  <c r="A27" i="29"/>
  <c r="A42" i="29"/>
  <c r="A16" i="29"/>
  <c r="A25" i="29"/>
  <c r="A45" i="29"/>
  <c r="A17" i="29"/>
  <c r="A33" i="29"/>
  <c r="A22" i="29"/>
  <c r="A14" i="29"/>
  <c r="A12" i="29"/>
  <c r="A29" i="29"/>
  <c r="A43" i="29"/>
  <c r="A35" i="29"/>
  <c r="A15" i="29"/>
  <c r="A39" i="29"/>
  <c r="A11" i="29"/>
  <c r="A21" i="29"/>
  <c r="AF13" i="22"/>
  <c r="AG13" i="22"/>
  <c r="J8" i="7"/>
  <c r="B111" i="3"/>
  <c r="A31" i="22"/>
  <c r="A9" i="22"/>
  <c r="A14" i="22"/>
  <c r="A41" i="22"/>
  <c r="A38" i="22"/>
  <c r="A13" i="22"/>
  <c r="A24" i="22"/>
  <c r="A36" i="22"/>
  <c r="A11" i="22"/>
  <c r="A45" i="22"/>
  <c r="A40" i="22"/>
  <c r="A43" i="22"/>
  <c r="A23" i="22"/>
  <c r="A25" i="22"/>
  <c r="A15" i="22"/>
  <c r="A46" i="22"/>
  <c r="A27" i="22"/>
  <c r="A29" i="22"/>
  <c r="A34" i="22"/>
  <c r="A35" i="22"/>
  <c r="A39" i="22"/>
  <c r="A17" i="22"/>
  <c r="A12" i="22"/>
  <c r="A28" i="22"/>
  <c r="A37" i="22"/>
  <c r="A42" i="22"/>
  <c r="A44" i="22"/>
  <c r="A20" i="22"/>
  <c r="A22" i="22"/>
  <c r="A10" i="22"/>
  <c r="A16" i="22"/>
  <c r="A21" i="22"/>
  <c r="A32" i="22"/>
  <c r="A19" i="22"/>
  <c r="A33" i="22"/>
  <c r="A30" i="22"/>
  <c r="A26" i="22"/>
  <c r="A18" i="22"/>
  <c r="X8" i="7" l="1"/>
  <c r="O6" i="7"/>
  <c r="X6" i="7" s="1"/>
  <c r="B65" i="3" s="1"/>
  <c r="E63" i="3"/>
  <c r="E91" i="3"/>
  <c r="O7" i="7"/>
  <c r="X7" i="7" s="1"/>
  <c r="B93" i="3" s="1"/>
  <c r="A19" i="24"/>
  <c r="A31" i="24"/>
  <c r="A23" i="24"/>
  <c r="A13" i="24"/>
  <c r="A40" i="24"/>
  <c r="A37" i="24"/>
  <c r="A44" i="24"/>
  <c r="A16" i="24"/>
  <c r="A18" i="24"/>
  <c r="A42" i="24"/>
  <c r="A35" i="24"/>
  <c r="A14" i="24"/>
  <c r="A26" i="24"/>
  <c r="A9" i="24"/>
  <c r="A24" i="24"/>
  <c r="A32" i="24"/>
  <c r="A29" i="24"/>
  <c r="A30" i="24"/>
  <c r="A25" i="24"/>
  <c r="A20" i="24"/>
  <c r="A21" i="24"/>
  <c r="A11" i="24"/>
  <c r="A15" i="24"/>
  <c r="A28" i="24"/>
  <c r="A46" i="24"/>
  <c r="A12" i="24"/>
  <c r="A38" i="24"/>
  <c r="A34" i="24"/>
  <c r="A27" i="24"/>
  <c r="A39" i="24"/>
  <c r="A22" i="24"/>
  <c r="A36" i="24"/>
  <c r="A41" i="24"/>
  <c r="A33" i="24"/>
  <c r="A45" i="24"/>
  <c r="A10" i="24"/>
  <c r="A43" i="24"/>
  <c r="A17" i="24"/>
  <c r="A10" i="7"/>
  <c r="A6" i="7" l="1"/>
  <c r="A9" i="7"/>
  <c r="A4" i="7"/>
  <c r="B113" i="3"/>
  <c r="A12" i="7"/>
  <c r="A5" i="7"/>
  <c r="A7" i="7"/>
  <c r="A13" i="7"/>
  <c r="A8" i="7"/>
  <c r="A11" i="7"/>
</calcChain>
</file>

<file path=xl/sharedStrings.xml><?xml version="1.0" encoding="utf-8"?>
<sst xmlns="http://schemas.openxmlformats.org/spreadsheetml/2006/main" count="2584" uniqueCount="134">
  <si>
    <t>JINETE</t>
  </si>
  <si>
    <t>CABALLO</t>
  </si>
  <si>
    <t>Dorsal</t>
  </si>
  <si>
    <t>Fase</t>
  </si>
  <si>
    <t>(1)</t>
  </si>
  <si>
    <t>HORA SALIDA</t>
  </si>
  <si>
    <t>HORA LLEGADA</t>
  </si>
  <si>
    <t>VELOCIDAD MEDIA</t>
  </si>
  <si>
    <t>ORDEN DE SALIDA Y HORARIOS</t>
  </si>
  <si>
    <t>DORSAL</t>
  </si>
  <si>
    <t>Hora Llegada</t>
  </si>
  <si>
    <t>Clas.</t>
  </si>
  <si>
    <t>Tiempo Meta</t>
  </si>
  <si>
    <t>Tiempo Vet-Gate</t>
  </si>
  <si>
    <t>Hora Salida</t>
  </si>
  <si>
    <t>Descanso Obligatorio</t>
  </si>
  <si>
    <t>Velocidad</t>
  </si>
  <si>
    <t>TIEMPO TOTAL</t>
  </si>
  <si>
    <t>T.Recup.</t>
  </si>
  <si>
    <t>Hora    Vet-Gate</t>
  </si>
  <si>
    <t>(2)</t>
  </si>
  <si>
    <t>CLAS.</t>
  </si>
  <si>
    <t>CLASIFICACION PROVISIONAL</t>
  </si>
  <si>
    <t>FASE-1</t>
  </si>
  <si>
    <t>FASE-2</t>
  </si>
  <si>
    <t>TIEMPO MINIMO:</t>
  </si>
  <si>
    <t>TIEMPO MAXIMO:</t>
  </si>
  <si>
    <t>KMS. FASE (1):</t>
  </si>
  <si>
    <t>TIEMPO RECUPERACION FASE 1</t>
  </si>
  <si>
    <t>TIEMPO RECUPERACION FASE 2</t>
  </si>
  <si>
    <t>TOTAL</t>
  </si>
  <si>
    <t>FASE 1</t>
  </si>
  <si>
    <t>KMS</t>
  </si>
  <si>
    <t>HORA VET-GATE</t>
  </si>
  <si>
    <t>PENALIZACION</t>
  </si>
  <si>
    <t>TIEMPO META</t>
  </si>
  <si>
    <t>TIEMPO VET-GATE</t>
  </si>
  <si>
    <t>FASE 2</t>
  </si>
  <si>
    <t>TIEMPO TOTAL FASE:</t>
  </si>
  <si>
    <t>VELOCIDAD MEDIA:</t>
  </si>
  <si>
    <t>TOTAL RAID:</t>
  </si>
  <si>
    <t>HORA VET-GATE   2ª PRESENTACIÓN</t>
  </si>
  <si>
    <t>HORA VET-GATE    1ª PRESENTACIÓN</t>
  </si>
  <si>
    <t>MATRÍCULA</t>
  </si>
  <si>
    <t>BOX</t>
  </si>
  <si>
    <t>VIRUTA/PAJA</t>
  </si>
  <si>
    <t>FASE-3</t>
  </si>
  <si>
    <t>(3)</t>
  </si>
  <si>
    <t>FASE 3</t>
  </si>
  <si>
    <t>kms</t>
  </si>
  <si>
    <t>Penalizacion defecto</t>
  </si>
  <si>
    <t>Penalizacion exceso</t>
  </si>
  <si>
    <t>Penalizacion</t>
  </si>
  <si>
    <t>Calc.Penaliz defecto</t>
  </si>
  <si>
    <t>Calc.Penaliz exceso</t>
  </si>
  <si>
    <t>Total Penalizacion</t>
  </si>
  <si>
    <t>TIEMPO RECUPERACION DE LAS TRES FASES</t>
  </si>
  <si>
    <t>T.RECUPERACIÓN</t>
  </si>
  <si>
    <t>TIEMPO RECUPERACION FASE 3</t>
  </si>
  <si>
    <t>Tiempo máximo Vet-Gate</t>
  </si>
  <si>
    <t>HOJA CONTROL LLEGADA   1ª FASE</t>
  </si>
  <si>
    <t>HOJA CONTROL VET-GATE   1ª FASE</t>
  </si>
  <si>
    <t>1ª PRESENTACIÓN</t>
  </si>
  <si>
    <t>2ª PRESENTACIÓN</t>
  </si>
  <si>
    <t>HOJA CONTROL VET-GATE  1ª FASE</t>
  </si>
  <si>
    <t>HOJA CONTROL VET-GATE 1ª FASE</t>
  </si>
  <si>
    <t>HOJA CONTROL LLEGADA  1ª FASE</t>
  </si>
  <si>
    <t>HOJA CONTROL LLEGADA   2ª FASE</t>
  </si>
  <si>
    <t>HOJA CONTROL VET-GATE   2ª FASE</t>
  </si>
  <si>
    <t>HOJA CONTROL VET-GATE  2ª FASE</t>
  </si>
  <si>
    <t>HOJA CONTROL VET-GATE 2ª FASE</t>
  </si>
  <si>
    <t>HOJA CONTROL LLEGADA  2ª FASE</t>
  </si>
  <si>
    <t>HOJA CONTROL LLEGADA   3ª FASE</t>
  </si>
  <si>
    <t>HOJA CONTROL VET-GATE   3ª FASE</t>
  </si>
  <si>
    <t>HOJA CONTROL VET-GATE  3ª FASE</t>
  </si>
  <si>
    <t>HOJA CONTROL VET-GATE 3ª FASE</t>
  </si>
  <si>
    <t>HOJA CONTROL LLEGADA  3ª FASE</t>
  </si>
  <si>
    <t>Total</t>
  </si>
  <si>
    <t xml:space="preserve">HOJA CONTROL VET-GATE </t>
  </si>
  <si>
    <t xml:space="preserve">HOJA CONTROL LLEGADA </t>
  </si>
  <si>
    <t>T.Recup. Fase 1</t>
  </si>
  <si>
    <t>T.Recup. Fase 2</t>
  </si>
  <si>
    <t>T.Recup. Fase 3</t>
  </si>
  <si>
    <t>T.Recup. Total</t>
  </si>
  <si>
    <t>Tiempo Empleado</t>
  </si>
  <si>
    <t>Tiempo Carrera Fase 1</t>
  </si>
  <si>
    <t>Tiempo comput. Fase 1</t>
  </si>
  <si>
    <t>Vel. Carrera Fase 1</t>
  </si>
  <si>
    <t>Tiempo Recup. Fase 1</t>
  </si>
  <si>
    <t>Tiempo Recup. Fase 3</t>
  </si>
  <si>
    <t>Tiempo Recup. Fase 2</t>
  </si>
  <si>
    <t>Tiempo Carrera Fase 2</t>
  </si>
  <si>
    <t>Tiempo Carrera Fase 3</t>
  </si>
  <si>
    <t>Vel. Carrera Fase 2</t>
  </si>
  <si>
    <t>Vel. Carrera Fase 3</t>
  </si>
  <si>
    <t>Vel. Carrera</t>
  </si>
  <si>
    <t>Vel. Comput.</t>
  </si>
  <si>
    <t>KMS. FASE (3):</t>
  </si>
  <si>
    <t>KMS. FASE (2):</t>
  </si>
  <si>
    <t>L.D.N L.D.T</t>
  </si>
  <si>
    <t>L.I.C</t>
  </si>
  <si>
    <t>L.D.N    L.D.T</t>
  </si>
  <si>
    <t>Tiempo Comput. Fase 2</t>
  </si>
  <si>
    <t>Tiempo Comput Fase 3</t>
  </si>
  <si>
    <t>Vel. Comp. Fase 1</t>
  </si>
  <si>
    <t>Vel. Comp. Fase 2</t>
  </si>
  <si>
    <t>Vel. Comp. Fase 3</t>
  </si>
  <si>
    <t>Vel. Comp.</t>
  </si>
  <si>
    <t>L.D.N - L.D.T</t>
  </si>
  <si>
    <t>VI Raid Sierra de la Mosca y Llanos de Sierra de Fuentes 05/05/2012</t>
  </si>
  <si>
    <t>VII Raid Sierra de la Mosca y Llanos de Sierra de Fuentes 12/10/2013</t>
  </si>
  <si>
    <t>15 Km/H</t>
  </si>
  <si>
    <t>11 Km/H</t>
  </si>
  <si>
    <t>MATRÍCULAS XX Raid El Corzo Copa federación CET 60</t>
  </si>
  <si>
    <t>JOSE LUIS BALSINHAS</t>
  </si>
  <si>
    <t>DIAMANT DES AYSSADES</t>
  </si>
  <si>
    <t>JOAO PEDRO CARPINTEIRO</t>
  </si>
  <si>
    <t>KALKO DE NERAC</t>
  </si>
  <si>
    <t>JAVIER GRAGERA</t>
  </si>
  <si>
    <t>AYSTIC DE PIBOUL</t>
  </si>
  <si>
    <t>PABLO DELGADO</t>
  </si>
  <si>
    <t>ERET DE LUC</t>
  </si>
  <si>
    <t>JOAO RODRIGUES</t>
  </si>
  <si>
    <t>EMIR DU BARTHAS</t>
  </si>
  <si>
    <t>IVAN GASPAR</t>
  </si>
  <si>
    <t>SAULA</t>
  </si>
  <si>
    <t>NATALIA VILELA</t>
  </si>
  <si>
    <t>JALEO</t>
  </si>
  <si>
    <t>CRISTINA LOBERA</t>
  </si>
  <si>
    <t>IAKARI BC FNMS</t>
  </si>
  <si>
    <t>BELEN GARCIA ROJAS</t>
  </si>
  <si>
    <t>ADIR DE LIXUS</t>
  </si>
  <si>
    <t>ZIPI JS</t>
  </si>
  <si>
    <t>JOSE ISIDRO SANTOLALLA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</si>
</sst>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€&quot;"/>
  </numFmts>
  <fonts count="32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Arial Rounded MT Bold"/>
      <family val="2"/>
    </font>
    <font>
      <b/>
      <sz val="10"/>
      <name val="Arial Rounded MT Bold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 Rounded MT Bold"/>
      <family val="2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4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38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/>
    <xf numFmtId="0" fontId="0" fillId="0" borderId="1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2"/>
    </xf>
    <xf numFmtId="0" fontId="0" fillId="0" borderId="4" xfId="0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46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7" xfId="0" applyFont="1" applyBorder="1"/>
    <xf numFmtId="46" fontId="11" fillId="0" borderId="7" xfId="0" applyNumberFormat="1" applyFont="1" applyBorder="1" applyAlignment="1">
      <alignment horizontal="left" indent="1"/>
    </xf>
    <xf numFmtId="0" fontId="11" fillId="0" borderId="6" xfId="0" applyFont="1" applyBorder="1"/>
    <xf numFmtId="46" fontId="11" fillId="0" borderId="7" xfId="0" applyNumberFormat="1" applyFont="1" applyBorder="1" applyAlignment="1">
      <alignment horizontal="left"/>
    </xf>
    <xf numFmtId="46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1" fontId="13" fillId="0" borderId="11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justify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justify"/>
    </xf>
    <xf numFmtId="0" fontId="1" fillId="6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46" fontId="4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Border="1"/>
    <xf numFmtId="0" fontId="24" fillId="0" borderId="16" xfId="0" applyFont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vertical="center"/>
    </xf>
    <xf numFmtId="0" fontId="23" fillId="0" borderId="0" xfId="0" applyFont="1" applyBorder="1" applyAlignment="1">
      <alignment vertical="center"/>
    </xf>
    <xf numFmtId="46" fontId="3" fillId="0" borderId="4" xfId="0" applyNumberFormat="1" applyFont="1" applyBorder="1" applyAlignment="1">
      <alignment horizontal="left" vertical="center" indent="1"/>
    </xf>
    <xf numFmtId="0" fontId="11" fillId="4" borderId="10" xfId="0" applyFont="1" applyFill="1" applyBorder="1" applyAlignment="1">
      <alignment horizontal="center" vertical="justify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3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6" fillId="0" borderId="22" xfId="0" applyFont="1" applyFill="1" applyBorder="1" applyAlignment="1">
      <alignment horizontal="center"/>
    </xf>
    <xf numFmtId="0" fontId="8" fillId="0" borderId="23" xfId="0" applyFont="1" applyBorder="1"/>
    <xf numFmtId="165" fontId="4" fillId="0" borderId="23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/>
    </xf>
    <xf numFmtId="0" fontId="8" fillId="0" borderId="26" xfId="0" applyFont="1" applyFill="1" applyBorder="1"/>
    <xf numFmtId="165" fontId="4" fillId="0" borderId="26" xfId="0" applyNumberFormat="1" applyFont="1" applyFill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165" fontId="4" fillId="0" borderId="26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165" fontId="4" fillId="0" borderId="29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46" fontId="4" fillId="0" borderId="23" xfId="0" applyNumberFormat="1" applyFont="1" applyFill="1" applyBorder="1" applyAlignment="1">
      <alignment horizontal="center"/>
    </xf>
    <xf numFmtId="0" fontId="8" fillId="0" borderId="24" xfId="0" applyFont="1" applyBorder="1"/>
    <xf numFmtId="46" fontId="4" fillId="0" borderId="26" xfId="0" applyNumberFormat="1" applyFont="1" applyFill="1" applyBorder="1" applyAlignment="1">
      <alignment horizontal="center"/>
    </xf>
    <xf numFmtId="0" fontId="8" fillId="0" borderId="27" xfId="0" applyFont="1" applyBorder="1"/>
    <xf numFmtId="46" fontId="4" fillId="0" borderId="29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6" fontId="0" fillId="5" borderId="23" xfId="0" applyNumberFormat="1" applyFill="1" applyBorder="1" applyAlignment="1">
      <alignment horizontal="center"/>
    </xf>
    <xf numFmtId="46" fontId="0" fillId="0" borderId="23" xfId="0" applyNumberFormat="1" applyBorder="1"/>
    <xf numFmtId="46" fontId="0" fillId="4" borderId="23" xfId="0" applyNumberFormat="1" applyFill="1" applyBorder="1"/>
    <xf numFmtId="46" fontId="25" fillId="4" borderId="23" xfId="0" applyNumberFormat="1" applyFont="1" applyFill="1" applyBorder="1"/>
    <xf numFmtId="2" fontId="0" fillId="6" borderId="23" xfId="0" applyNumberFormat="1" applyFill="1" applyBorder="1"/>
    <xf numFmtId="46" fontId="12" fillId="6" borderId="24" xfId="0" applyNumberFormat="1" applyFont="1" applyFill="1" applyBorder="1"/>
    <xf numFmtId="0" fontId="1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6" fontId="0" fillId="5" borderId="26" xfId="0" applyNumberFormat="1" applyFill="1" applyBorder="1" applyAlignment="1">
      <alignment horizontal="center"/>
    </xf>
    <xf numFmtId="46" fontId="0" fillId="0" borderId="26" xfId="0" applyNumberFormat="1" applyBorder="1"/>
    <xf numFmtId="46" fontId="0" fillId="4" borderId="26" xfId="0" applyNumberFormat="1" applyFill="1" applyBorder="1"/>
    <xf numFmtId="46" fontId="25" fillId="4" borderId="26" xfId="0" applyNumberFormat="1" applyFont="1" applyFill="1" applyBorder="1"/>
    <xf numFmtId="2" fontId="0" fillId="6" borderId="26" xfId="0" applyNumberFormat="1" applyFill="1" applyBorder="1"/>
    <xf numFmtId="46" fontId="12" fillId="6" borderId="27" xfId="0" applyNumberFormat="1" applyFont="1" applyFill="1" applyBorder="1"/>
    <xf numFmtId="46" fontId="0" fillId="0" borderId="29" xfId="0" applyNumberFormat="1" applyBorder="1"/>
    <xf numFmtId="0" fontId="16" fillId="9" borderId="0" xfId="0" applyFont="1" applyFill="1"/>
    <xf numFmtId="0" fontId="16" fillId="9" borderId="0" xfId="0" applyFont="1" applyFill="1" applyAlignment="1">
      <alignment horizontal="left"/>
    </xf>
    <xf numFmtId="46" fontId="16" fillId="9" borderId="0" xfId="0" applyNumberFormat="1" applyFont="1" applyFill="1" applyAlignment="1">
      <alignment horizontal="left"/>
    </xf>
    <xf numFmtId="0" fontId="26" fillId="9" borderId="0" xfId="0" applyFont="1" applyFill="1"/>
    <xf numFmtId="0" fontId="17" fillId="9" borderId="0" xfId="0" applyFont="1" applyFill="1"/>
    <xf numFmtId="46" fontId="8" fillId="0" borderId="13" xfId="0" applyNumberFormat="1" applyFont="1" applyBorder="1"/>
    <xf numFmtId="46" fontId="8" fillId="0" borderId="14" xfId="0" applyNumberFormat="1" applyFont="1" applyFill="1" applyBorder="1"/>
    <xf numFmtId="46" fontId="8" fillId="0" borderId="14" xfId="0" applyNumberFormat="1" applyFont="1" applyBorder="1"/>
    <xf numFmtId="46" fontId="8" fillId="0" borderId="15" xfId="0" applyNumberFormat="1" applyFont="1" applyBorder="1"/>
    <xf numFmtId="0" fontId="6" fillId="0" borderId="22" xfId="0" applyFont="1" applyBorder="1" applyAlignment="1">
      <alignment horizontal="center"/>
    </xf>
    <xf numFmtId="46" fontId="4" fillId="0" borderId="23" xfId="0" applyNumberFormat="1" applyFont="1" applyBorder="1"/>
    <xf numFmtId="46" fontId="8" fillId="0" borderId="24" xfId="0" applyNumberFormat="1" applyFont="1" applyBorder="1"/>
    <xf numFmtId="0" fontId="6" fillId="0" borderId="25" xfId="0" applyFont="1" applyBorder="1" applyAlignment="1">
      <alignment horizontal="center"/>
    </xf>
    <xf numFmtId="46" fontId="4" fillId="0" borderId="26" xfId="0" applyNumberFormat="1" applyFont="1" applyFill="1" applyBorder="1"/>
    <xf numFmtId="46" fontId="8" fillId="0" borderId="27" xfId="0" applyNumberFormat="1" applyFont="1" applyFill="1" applyBorder="1"/>
    <xf numFmtId="46" fontId="4" fillId="0" borderId="26" xfId="0" applyNumberFormat="1" applyFont="1" applyBorder="1"/>
    <xf numFmtId="46" fontId="8" fillId="0" borderId="27" xfId="0" applyNumberFormat="1" applyFont="1" applyBorder="1"/>
    <xf numFmtId="0" fontId="6" fillId="0" borderId="28" xfId="0" applyFont="1" applyBorder="1" applyAlignment="1">
      <alignment horizontal="center"/>
    </xf>
    <xf numFmtId="46" fontId="4" fillId="0" borderId="29" xfId="0" applyNumberFormat="1" applyFont="1" applyBorder="1"/>
    <xf numFmtId="46" fontId="8" fillId="0" borderId="30" xfId="0" applyNumberFormat="1" applyFont="1" applyBorder="1"/>
    <xf numFmtId="21" fontId="0" fillId="0" borderId="23" xfId="0" applyNumberFormat="1" applyBorder="1"/>
    <xf numFmtId="1" fontId="4" fillId="0" borderId="23" xfId="0" applyNumberFormat="1" applyFont="1" applyFill="1" applyBorder="1" applyAlignment="1">
      <alignment horizontal="center"/>
    </xf>
    <xf numFmtId="46" fontId="0" fillId="0" borderId="24" xfId="0" applyNumberFormat="1" applyBorder="1"/>
    <xf numFmtId="1" fontId="4" fillId="0" borderId="26" xfId="0" applyNumberFormat="1" applyFont="1" applyFill="1" applyBorder="1" applyAlignment="1">
      <alignment horizontal="center"/>
    </xf>
    <xf numFmtId="0" fontId="8" fillId="0" borderId="26" xfId="0" applyFont="1" applyBorder="1"/>
    <xf numFmtId="46" fontId="0" fillId="0" borderId="27" xfId="0" applyNumberFormat="1" applyBorder="1"/>
    <xf numFmtId="0" fontId="8" fillId="0" borderId="29" xfId="0" applyFont="1" applyBorder="1"/>
    <xf numFmtId="46" fontId="0" fillId="0" borderId="30" xfId="0" applyNumberFormat="1" applyBorder="1"/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0" xfId="0" applyFont="1" applyBorder="1"/>
    <xf numFmtId="46" fontId="1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1" fillId="0" borderId="4" xfId="0" applyFont="1" applyBorder="1"/>
    <xf numFmtId="2" fontId="3" fillId="0" borderId="0" xfId="0" applyNumberFormat="1" applyFont="1" applyBorder="1" applyAlignment="1">
      <alignment horizontal="left" vertical="center"/>
    </xf>
    <xf numFmtId="0" fontId="0" fillId="0" borderId="6" xfId="0" applyBorder="1"/>
    <xf numFmtId="46" fontId="11" fillId="0" borderId="3" xfId="0" applyNumberFormat="1" applyFont="1" applyBorder="1" applyAlignment="1">
      <alignment horizontal="left"/>
    </xf>
    <xf numFmtId="0" fontId="0" fillId="0" borderId="3" xfId="0" applyBorder="1"/>
    <xf numFmtId="0" fontId="0" fillId="0" borderId="1" xfId="0" applyBorder="1"/>
    <xf numFmtId="0" fontId="11" fillId="0" borderId="2" xfId="0" applyFont="1" applyBorder="1"/>
    <xf numFmtId="46" fontId="11" fillId="0" borderId="2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left" vertical="center" indent="6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2" fillId="0" borderId="0" xfId="1"/>
    <xf numFmtId="0" fontId="19" fillId="0" borderId="34" xfId="1" applyFont="1" applyBorder="1" applyAlignment="1">
      <alignment horizontal="center" vertical="center"/>
    </xf>
    <xf numFmtId="0" fontId="6" fillId="0" borderId="22" xfId="1" applyFont="1" applyFill="1" applyBorder="1" applyAlignment="1">
      <alignment horizontal="center"/>
    </xf>
    <xf numFmtId="46" fontId="4" fillId="0" borderId="23" xfId="1" applyNumberFormat="1" applyFont="1" applyFill="1" applyBorder="1" applyAlignment="1">
      <alignment horizontal="center"/>
    </xf>
    <xf numFmtId="0" fontId="4" fillId="0" borderId="23" xfId="1" applyFont="1" applyBorder="1"/>
    <xf numFmtId="46" fontId="8" fillId="0" borderId="24" xfId="1" applyNumberFormat="1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46" fontId="4" fillId="0" borderId="26" xfId="1" applyNumberFormat="1" applyFont="1" applyFill="1" applyBorder="1" applyAlignment="1">
      <alignment horizontal="center"/>
    </xf>
    <xf numFmtId="0" fontId="4" fillId="0" borderId="26" xfId="1" applyFont="1" applyBorder="1"/>
    <xf numFmtId="46" fontId="8" fillId="0" borderId="27" xfId="1" applyNumberFormat="1" applyFont="1" applyFill="1" applyBorder="1" applyAlignment="1">
      <alignment horizontal="center"/>
    </xf>
    <xf numFmtId="46" fontId="8" fillId="0" borderId="27" xfId="1" applyNumberFormat="1" applyFont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46" fontId="4" fillId="0" borderId="36" xfId="1" applyNumberFormat="1" applyFont="1" applyFill="1" applyBorder="1" applyAlignment="1">
      <alignment horizontal="center"/>
    </xf>
    <xf numFmtId="0" fontId="4" fillId="0" borderId="36" xfId="1" applyFont="1" applyBorder="1"/>
    <xf numFmtId="46" fontId="8" fillId="0" borderId="37" xfId="1" applyNumberFormat="1" applyFont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46" fontId="4" fillId="0" borderId="29" xfId="1" applyNumberFormat="1" applyFont="1" applyFill="1" applyBorder="1" applyAlignment="1">
      <alignment horizontal="center"/>
    </xf>
    <xf numFmtId="0" fontId="4" fillId="0" borderId="29" xfId="1" applyFont="1" applyBorder="1"/>
    <xf numFmtId="46" fontId="8" fillId="0" borderId="3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46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46" fontId="8" fillId="0" borderId="0" xfId="1" applyNumberFormat="1" applyFont="1" applyBorder="1" applyAlignment="1">
      <alignment horizontal="center"/>
    </xf>
    <xf numFmtId="0" fontId="22" fillId="0" borderId="0" xfId="1" applyAlignment="1">
      <alignment horizontal="center"/>
    </xf>
    <xf numFmtId="46" fontId="4" fillId="0" borderId="23" xfId="1" applyNumberFormat="1" applyFont="1" applyBorder="1" applyAlignment="1">
      <alignment horizontal="center"/>
    </xf>
    <xf numFmtId="46" fontId="4" fillId="0" borderId="24" xfId="1" applyNumberFormat="1" applyFont="1" applyBorder="1" applyAlignment="1">
      <alignment horizontal="center"/>
    </xf>
    <xf numFmtId="46" fontId="4" fillId="0" borderId="26" xfId="1" applyNumberFormat="1" applyFont="1" applyBorder="1" applyAlignment="1">
      <alignment horizontal="center"/>
    </xf>
    <xf numFmtId="21" fontId="4" fillId="0" borderId="27" xfId="1" applyNumberFormat="1" applyFont="1" applyFill="1" applyBorder="1" applyAlignment="1">
      <alignment horizontal="center"/>
    </xf>
    <xf numFmtId="46" fontId="4" fillId="0" borderId="27" xfId="1" applyNumberFormat="1" applyFont="1" applyFill="1" applyBorder="1" applyAlignment="1">
      <alignment horizontal="center"/>
    </xf>
    <xf numFmtId="0" fontId="4" fillId="0" borderId="25" xfId="1" applyFont="1" applyBorder="1" applyAlignment="1">
      <alignment horizontal="center"/>
    </xf>
    <xf numFmtId="46" fontId="4" fillId="0" borderId="27" xfId="1" applyNumberFormat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46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15" fillId="0" borderId="0" xfId="1" applyFont="1" applyAlignment="1">
      <alignment vertical="center"/>
    </xf>
    <xf numFmtId="0" fontId="19" fillId="0" borderId="38" xfId="1" applyFont="1" applyBorder="1" applyAlignment="1">
      <alignment horizontal="center" vertical="center"/>
    </xf>
    <xf numFmtId="46" fontId="8" fillId="0" borderId="37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46" fontId="4" fillId="0" borderId="18" xfId="1" applyNumberFormat="1" applyFont="1" applyFill="1" applyBorder="1" applyAlignment="1">
      <alignment horizontal="center"/>
    </xf>
    <xf numFmtId="46" fontId="8" fillId="0" borderId="18" xfId="1" applyNumberFormat="1" applyFont="1" applyFill="1" applyBorder="1" applyAlignment="1">
      <alignment horizontal="center"/>
    </xf>
    <xf numFmtId="0" fontId="19" fillId="0" borderId="16" xfId="1" applyFont="1" applyBorder="1" applyAlignment="1">
      <alignment horizontal="center" vertical="center"/>
    </xf>
    <xf numFmtId="0" fontId="6" fillId="0" borderId="39" xfId="1" applyFont="1" applyFill="1" applyBorder="1" applyAlignment="1">
      <alignment horizontal="center"/>
    </xf>
    <xf numFmtId="46" fontId="4" fillId="0" borderId="40" xfId="1" applyNumberFormat="1" applyFont="1" applyFill="1" applyBorder="1" applyAlignment="1">
      <alignment horizontal="center"/>
    </xf>
    <xf numFmtId="46" fontId="8" fillId="0" borderId="41" xfId="1" applyNumberFormat="1" applyFont="1" applyFill="1" applyBorder="1" applyAlignment="1">
      <alignment horizontal="center"/>
    </xf>
    <xf numFmtId="46" fontId="8" fillId="0" borderId="18" xfId="1" applyNumberFormat="1" applyFont="1" applyBorder="1" applyAlignment="1">
      <alignment horizontal="center"/>
    </xf>
    <xf numFmtId="46" fontId="8" fillId="0" borderId="41" xfId="1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6" fontId="4" fillId="0" borderId="0" xfId="1" applyNumberFormat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46" fontId="4" fillId="0" borderId="29" xfId="1" applyNumberFormat="1" applyFont="1" applyBorder="1" applyAlignment="1">
      <alignment horizontal="center"/>
    </xf>
    <xf numFmtId="165" fontId="30" fillId="0" borderId="16" xfId="0" applyNumberFormat="1" applyFont="1" applyBorder="1"/>
    <xf numFmtId="46" fontId="4" fillId="0" borderId="24" xfId="0" applyNumberFormat="1" applyFont="1" applyBorder="1"/>
    <xf numFmtId="46" fontId="4" fillId="0" borderId="27" xfId="0" applyNumberFormat="1" applyFont="1" applyFill="1" applyBorder="1"/>
    <xf numFmtId="46" fontId="4" fillId="0" borderId="27" xfId="0" applyNumberFormat="1" applyFont="1" applyBorder="1"/>
    <xf numFmtId="46" fontId="5" fillId="0" borderId="27" xfId="0" applyNumberFormat="1" applyFont="1" applyFill="1" applyBorder="1"/>
    <xf numFmtId="46" fontId="4" fillId="0" borderId="30" xfId="0" applyNumberFormat="1" applyFont="1" applyBorder="1"/>
    <xf numFmtId="0" fontId="0" fillId="0" borderId="42" xfId="0" applyBorder="1" applyAlignment="1">
      <alignment horizontal="center"/>
    </xf>
    <xf numFmtId="46" fontId="0" fillId="0" borderId="43" xfId="0" applyNumberFormat="1" applyBorder="1"/>
    <xf numFmtId="0" fontId="0" fillId="0" borderId="44" xfId="0" applyBorder="1" applyAlignment="1">
      <alignment horizontal="center"/>
    </xf>
    <xf numFmtId="46" fontId="0" fillId="0" borderId="45" xfId="0" applyNumberFormat="1" applyBorder="1"/>
    <xf numFmtId="0" fontId="0" fillId="0" borderId="46" xfId="0" applyBorder="1" applyAlignment="1">
      <alignment horizontal="center"/>
    </xf>
    <xf numFmtId="46" fontId="0" fillId="0" borderId="47" xfId="0" applyNumberFormat="1" applyBorder="1"/>
    <xf numFmtId="0" fontId="8" fillId="0" borderId="26" xfId="0" applyFont="1" applyFill="1" applyBorder="1" applyAlignment="1">
      <alignment horizontal="left"/>
    </xf>
    <xf numFmtId="0" fontId="8" fillId="0" borderId="13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1" fontId="22" fillId="0" borderId="23" xfId="0" applyNumberFormat="1" applyFont="1" applyBorder="1"/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6" fontId="4" fillId="0" borderId="15" xfId="0" applyNumberFormat="1" applyFont="1" applyFill="1" applyBorder="1" applyAlignment="1">
      <alignment horizontal="center"/>
    </xf>
    <xf numFmtId="0" fontId="8" fillId="0" borderId="15" xfId="0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/>
    </xf>
    <xf numFmtId="46" fontId="4" fillId="0" borderId="52" xfId="0" applyNumberFormat="1" applyFont="1" applyFill="1" applyBorder="1" applyAlignment="1">
      <alignment horizontal="center"/>
    </xf>
    <xf numFmtId="0" fontId="8" fillId="0" borderId="52" xfId="0" applyFont="1" applyBorder="1"/>
    <xf numFmtId="46" fontId="8" fillId="0" borderId="53" xfId="0" applyNumberFormat="1" applyFont="1" applyBorder="1"/>
    <xf numFmtId="1" fontId="6" fillId="0" borderId="54" xfId="0" applyNumberFormat="1" applyFont="1" applyFill="1" applyBorder="1" applyAlignment="1">
      <alignment horizontal="center"/>
    </xf>
    <xf numFmtId="46" fontId="4" fillId="0" borderId="55" xfId="0" applyNumberFormat="1" applyFont="1" applyFill="1" applyBorder="1" applyAlignment="1">
      <alignment horizontal="center"/>
    </xf>
    <xf numFmtId="0" fontId="8" fillId="0" borderId="55" xfId="0" applyFont="1" applyBorder="1"/>
    <xf numFmtId="46" fontId="8" fillId="0" borderId="56" xfId="0" applyNumberFormat="1" applyFont="1" applyFill="1" applyBorder="1"/>
    <xf numFmtId="0" fontId="6" fillId="0" borderId="54" xfId="0" applyFont="1" applyFill="1" applyBorder="1" applyAlignment="1">
      <alignment horizontal="center"/>
    </xf>
    <xf numFmtId="46" fontId="8" fillId="0" borderId="56" xfId="0" applyNumberFormat="1" applyFont="1" applyBorder="1"/>
    <xf numFmtId="0" fontId="6" fillId="0" borderId="57" xfId="0" applyFont="1" applyFill="1" applyBorder="1" applyAlignment="1">
      <alignment horizontal="center"/>
    </xf>
    <xf numFmtId="46" fontId="4" fillId="0" borderId="58" xfId="0" applyNumberFormat="1" applyFont="1" applyFill="1" applyBorder="1" applyAlignment="1">
      <alignment horizontal="center"/>
    </xf>
    <xf numFmtId="0" fontId="8" fillId="0" borderId="58" xfId="0" applyFont="1" applyBorder="1"/>
    <xf numFmtId="46" fontId="8" fillId="0" borderId="59" xfId="0" applyNumberFormat="1" applyFont="1" applyBorder="1"/>
    <xf numFmtId="0" fontId="0" fillId="0" borderId="60" xfId="0" applyBorder="1" applyAlignment="1">
      <alignment horizontal="center"/>
    </xf>
    <xf numFmtId="46" fontId="0" fillId="0" borderId="61" xfId="0" applyNumberFormat="1" applyBorder="1"/>
    <xf numFmtId="0" fontId="0" fillId="0" borderId="62" xfId="0" applyBorder="1" applyAlignment="1">
      <alignment horizontal="center"/>
    </xf>
    <xf numFmtId="46" fontId="0" fillId="0" borderId="63" xfId="0" applyNumberFormat="1" applyBorder="1"/>
    <xf numFmtId="0" fontId="0" fillId="0" borderId="64" xfId="0" applyBorder="1" applyAlignment="1">
      <alignment horizontal="center"/>
    </xf>
    <xf numFmtId="0" fontId="8" fillId="0" borderId="65" xfId="0" applyFont="1" applyBorder="1"/>
    <xf numFmtId="46" fontId="0" fillId="0" borderId="66" xfId="0" applyNumberFormat="1" applyBorder="1"/>
    <xf numFmtId="21" fontId="8" fillId="0" borderId="23" xfId="0" applyNumberFormat="1" applyFont="1" applyBorder="1"/>
    <xf numFmtId="21" fontId="8" fillId="0" borderId="26" xfId="0" applyNumberFormat="1" applyFont="1" applyBorder="1"/>
    <xf numFmtId="2" fontId="8" fillId="0" borderId="23" xfId="0" applyNumberFormat="1" applyFont="1" applyBorder="1"/>
    <xf numFmtId="2" fontId="8" fillId="0" borderId="26" xfId="0" applyNumberFormat="1" applyFont="1" applyBorder="1"/>
    <xf numFmtId="2" fontId="0" fillId="6" borderId="67" xfId="0" applyNumberFormat="1" applyFill="1" applyBorder="1"/>
    <xf numFmtId="0" fontId="1" fillId="6" borderId="10" xfId="0" applyFont="1" applyFill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46" fontId="8" fillId="0" borderId="23" xfId="0" applyNumberFormat="1" applyFont="1" applyBorder="1"/>
    <xf numFmtId="46" fontId="8" fillId="0" borderId="26" xfId="0" applyNumberFormat="1" applyFont="1" applyBorder="1"/>
    <xf numFmtId="0" fontId="28" fillId="0" borderId="70" xfId="0" applyFont="1" applyFill="1" applyBorder="1" applyAlignment="1">
      <alignment horizontal="center"/>
    </xf>
    <xf numFmtId="1" fontId="28" fillId="0" borderId="71" xfId="0" applyNumberFormat="1" applyFont="1" applyFill="1" applyBorder="1" applyAlignment="1">
      <alignment horizontal="center"/>
    </xf>
    <xf numFmtId="0" fontId="28" fillId="0" borderId="71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4" fillId="0" borderId="0" xfId="0" applyFont="1" applyBorder="1"/>
    <xf numFmtId="0" fontId="1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8" fillId="0" borderId="23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0" fontId="16" fillId="9" borderId="0" xfId="0" applyNumberFormat="1" applyFont="1" applyFill="1" applyAlignment="1">
      <alignment horizontal="left"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81" xfId="0" applyFont="1" applyBorder="1" applyAlignment="1">
      <alignment horizontal="justify" vertical="center"/>
    </xf>
    <xf numFmtId="0" fontId="3" fillId="0" borderId="29" xfId="0" applyFont="1" applyBorder="1" applyAlignment="1">
      <alignment horizontal="justify" vertical="center"/>
    </xf>
    <xf numFmtId="0" fontId="6" fillId="0" borderId="8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3" fillId="0" borderId="85" xfId="0" applyFont="1" applyBorder="1" applyAlignment="1">
      <alignment horizontal="justify" vertical="center"/>
    </xf>
    <xf numFmtId="0" fontId="3" fillId="0" borderId="86" xfId="0" applyFont="1" applyBorder="1" applyAlignment="1">
      <alignment horizontal="justify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5" fillId="0" borderId="34" xfId="0" applyFont="1" applyBorder="1" applyAlignment="1">
      <alignment horizontal="justify" vertical="center"/>
    </xf>
    <xf numFmtId="0" fontId="15" fillId="0" borderId="83" xfId="0" applyFont="1" applyBorder="1" applyAlignment="1">
      <alignment horizontal="justify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5" fillId="0" borderId="23" xfId="0" applyFont="1" applyBorder="1" applyAlignment="1">
      <alignment horizontal="justify" vertical="center"/>
    </xf>
    <xf numFmtId="0" fontId="15" fillId="0" borderId="29" xfId="0" applyFont="1" applyBorder="1" applyAlignment="1">
      <alignment horizontal="justify" vertical="center"/>
    </xf>
    <xf numFmtId="0" fontId="19" fillId="0" borderId="2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6"/>
    </xf>
    <xf numFmtId="0" fontId="0" fillId="0" borderId="9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6"/>
    </xf>
    <xf numFmtId="0" fontId="15" fillId="0" borderId="98" xfId="0" applyFont="1" applyBorder="1" applyAlignment="1">
      <alignment horizontal="center"/>
    </xf>
    <xf numFmtId="0" fontId="15" fillId="0" borderId="99" xfId="0" applyFont="1" applyBorder="1" applyAlignment="1">
      <alignment horizontal="center"/>
    </xf>
    <xf numFmtId="0" fontId="15" fillId="0" borderId="9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1" fontId="15" fillId="0" borderId="98" xfId="0" applyNumberFormat="1" applyFont="1" applyBorder="1" applyAlignment="1">
      <alignment horizontal="center" vertical="center"/>
    </xf>
    <xf numFmtId="0" fontId="18" fillId="0" borderId="73" xfId="1" applyFont="1" applyBorder="1" applyAlignment="1">
      <alignment horizontal="center" vertical="center"/>
    </xf>
    <xf numFmtId="0" fontId="18" fillId="0" borderId="74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83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82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9" fillId="0" borderId="82" xfId="1" applyFont="1" applyBorder="1" applyAlignment="1">
      <alignment horizontal="center" vertical="center" wrapText="1"/>
    </xf>
    <xf numFmtId="1" fontId="31" fillId="0" borderId="25" xfId="0" applyNumberFormat="1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1019175</xdr:colOff>
      <xdr:row>1</xdr:row>
      <xdr:rowOff>57150</xdr:rowOff>
    </xdr:to>
    <xdr:pic>
      <xdr:nvPicPr>
        <xdr:cNvPr id="5449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0</xdr:col>
      <xdr:colOff>1019175</xdr:colOff>
      <xdr:row>29</xdr:row>
      <xdr:rowOff>57150</xdr:rowOff>
    </xdr:to>
    <xdr:pic>
      <xdr:nvPicPr>
        <xdr:cNvPr id="5449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0</xdr:col>
      <xdr:colOff>1019175</xdr:colOff>
      <xdr:row>48</xdr:row>
      <xdr:rowOff>76200</xdr:rowOff>
    </xdr:to>
    <xdr:pic>
      <xdr:nvPicPr>
        <xdr:cNvPr id="5450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28575</xdr:rowOff>
    </xdr:from>
    <xdr:to>
      <xdr:col>0</xdr:col>
      <xdr:colOff>1019175</xdr:colOff>
      <xdr:row>76</xdr:row>
      <xdr:rowOff>47625</xdr:rowOff>
    </xdr:to>
    <xdr:pic>
      <xdr:nvPicPr>
        <xdr:cNvPr id="5450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829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95</xdr:row>
      <xdr:rowOff>38100</xdr:rowOff>
    </xdr:from>
    <xdr:to>
      <xdr:col>0</xdr:col>
      <xdr:colOff>1019175</xdr:colOff>
      <xdr:row>96</xdr:row>
      <xdr:rowOff>85725</xdr:rowOff>
    </xdr:to>
    <xdr:pic>
      <xdr:nvPicPr>
        <xdr:cNvPr id="5450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45450"/>
          <a:ext cx="1019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38100</xdr:rowOff>
    </xdr:from>
    <xdr:to>
      <xdr:col>0</xdr:col>
      <xdr:colOff>1019175</xdr:colOff>
      <xdr:row>124</xdr:row>
      <xdr:rowOff>57150</xdr:rowOff>
    </xdr:to>
    <xdr:pic>
      <xdr:nvPicPr>
        <xdr:cNvPr id="5450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652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57150</xdr:rowOff>
    </xdr:from>
    <xdr:to>
      <xdr:col>0</xdr:col>
      <xdr:colOff>1019175</xdr:colOff>
      <xdr:row>143</xdr:row>
      <xdr:rowOff>76200</xdr:rowOff>
    </xdr:to>
    <xdr:pic>
      <xdr:nvPicPr>
        <xdr:cNvPr id="5450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943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57150</xdr:rowOff>
    </xdr:from>
    <xdr:to>
      <xdr:col>0</xdr:col>
      <xdr:colOff>1019175</xdr:colOff>
      <xdr:row>171</xdr:row>
      <xdr:rowOff>76200</xdr:rowOff>
    </xdr:to>
    <xdr:pic>
      <xdr:nvPicPr>
        <xdr:cNvPr id="5450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712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66675</xdr:rowOff>
    </xdr:from>
    <xdr:to>
      <xdr:col>0</xdr:col>
      <xdr:colOff>1019175</xdr:colOff>
      <xdr:row>190</xdr:row>
      <xdr:rowOff>85725</xdr:rowOff>
    </xdr:to>
    <xdr:pic>
      <xdr:nvPicPr>
        <xdr:cNvPr id="5450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099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57150</xdr:rowOff>
    </xdr:from>
    <xdr:to>
      <xdr:col>0</xdr:col>
      <xdr:colOff>1019175</xdr:colOff>
      <xdr:row>218</xdr:row>
      <xdr:rowOff>76200</xdr:rowOff>
    </xdr:to>
    <xdr:pic>
      <xdr:nvPicPr>
        <xdr:cNvPr id="5450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868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57150</xdr:rowOff>
    </xdr:from>
    <xdr:to>
      <xdr:col>0</xdr:col>
      <xdr:colOff>1019175</xdr:colOff>
      <xdr:row>237</xdr:row>
      <xdr:rowOff>76200</xdr:rowOff>
    </xdr:to>
    <xdr:pic>
      <xdr:nvPicPr>
        <xdr:cNvPr id="5450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731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57150</xdr:rowOff>
    </xdr:from>
    <xdr:to>
      <xdr:col>0</xdr:col>
      <xdr:colOff>1019175</xdr:colOff>
      <xdr:row>265</xdr:row>
      <xdr:rowOff>76200</xdr:rowOff>
    </xdr:to>
    <xdr:pic>
      <xdr:nvPicPr>
        <xdr:cNvPr id="5450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976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66675</xdr:rowOff>
    </xdr:from>
    <xdr:to>
      <xdr:col>0</xdr:col>
      <xdr:colOff>1019175</xdr:colOff>
      <xdr:row>284</xdr:row>
      <xdr:rowOff>85725</xdr:rowOff>
    </xdr:to>
    <xdr:pic>
      <xdr:nvPicPr>
        <xdr:cNvPr id="5451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553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311</xdr:row>
      <xdr:rowOff>57150</xdr:rowOff>
    </xdr:from>
    <xdr:to>
      <xdr:col>0</xdr:col>
      <xdr:colOff>1076325</xdr:colOff>
      <xdr:row>312</xdr:row>
      <xdr:rowOff>76200</xdr:rowOff>
    </xdr:to>
    <xdr:pic>
      <xdr:nvPicPr>
        <xdr:cNvPr id="5451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0085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76200</xdr:rowOff>
    </xdr:from>
    <xdr:to>
      <xdr:col>0</xdr:col>
      <xdr:colOff>1019175</xdr:colOff>
      <xdr:row>331</xdr:row>
      <xdr:rowOff>95250</xdr:rowOff>
    </xdr:to>
    <xdr:pic>
      <xdr:nvPicPr>
        <xdr:cNvPr id="5451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757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66675</xdr:rowOff>
    </xdr:from>
    <xdr:to>
      <xdr:col>0</xdr:col>
      <xdr:colOff>1019175</xdr:colOff>
      <xdr:row>359</xdr:row>
      <xdr:rowOff>85725</xdr:rowOff>
    </xdr:to>
    <xdr:pic>
      <xdr:nvPicPr>
        <xdr:cNvPr id="5451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621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377</xdr:row>
      <xdr:rowOff>57150</xdr:rowOff>
    </xdr:from>
    <xdr:to>
      <xdr:col>0</xdr:col>
      <xdr:colOff>1038225</xdr:colOff>
      <xdr:row>378</xdr:row>
      <xdr:rowOff>76200</xdr:rowOff>
    </xdr:to>
    <xdr:pic>
      <xdr:nvPicPr>
        <xdr:cNvPr id="5451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913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66675</xdr:rowOff>
    </xdr:from>
    <xdr:to>
      <xdr:col>0</xdr:col>
      <xdr:colOff>1019175</xdr:colOff>
      <xdr:row>406</xdr:row>
      <xdr:rowOff>85725</xdr:rowOff>
    </xdr:to>
    <xdr:pic>
      <xdr:nvPicPr>
        <xdr:cNvPr id="5451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968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66675</xdr:rowOff>
    </xdr:from>
    <xdr:to>
      <xdr:col>0</xdr:col>
      <xdr:colOff>1019175</xdr:colOff>
      <xdr:row>425</xdr:row>
      <xdr:rowOff>85725</xdr:rowOff>
    </xdr:to>
    <xdr:pic>
      <xdr:nvPicPr>
        <xdr:cNvPr id="5451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354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57150</xdr:rowOff>
    </xdr:from>
    <xdr:to>
      <xdr:col>0</xdr:col>
      <xdr:colOff>1019175</xdr:colOff>
      <xdr:row>453</xdr:row>
      <xdr:rowOff>76200</xdr:rowOff>
    </xdr:to>
    <xdr:pic>
      <xdr:nvPicPr>
        <xdr:cNvPr id="5451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219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66675</xdr:rowOff>
    </xdr:from>
    <xdr:to>
      <xdr:col>0</xdr:col>
      <xdr:colOff>1019175</xdr:colOff>
      <xdr:row>472</xdr:row>
      <xdr:rowOff>85725</xdr:rowOff>
    </xdr:to>
    <xdr:pic>
      <xdr:nvPicPr>
        <xdr:cNvPr id="5451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700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57150</xdr:rowOff>
    </xdr:from>
    <xdr:to>
      <xdr:col>0</xdr:col>
      <xdr:colOff>1019175</xdr:colOff>
      <xdr:row>500</xdr:row>
      <xdr:rowOff>76200</xdr:rowOff>
    </xdr:to>
    <xdr:pic>
      <xdr:nvPicPr>
        <xdr:cNvPr id="5451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565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66675</xdr:rowOff>
    </xdr:from>
    <xdr:to>
      <xdr:col>0</xdr:col>
      <xdr:colOff>1019175</xdr:colOff>
      <xdr:row>519</xdr:row>
      <xdr:rowOff>85725</xdr:rowOff>
    </xdr:to>
    <xdr:pic>
      <xdr:nvPicPr>
        <xdr:cNvPr id="5452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047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38100</xdr:rowOff>
    </xdr:from>
    <xdr:to>
      <xdr:col>0</xdr:col>
      <xdr:colOff>1019175</xdr:colOff>
      <xdr:row>547</xdr:row>
      <xdr:rowOff>57150</xdr:rowOff>
    </xdr:to>
    <xdr:pic>
      <xdr:nvPicPr>
        <xdr:cNvPr id="5452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721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66675</xdr:rowOff>
    </xdr:from>
    <xdr:to>
      <xdr:col>0</xdr:col>
      <xdr:colOff>1019175</xdr:colOff>
      <xdr:row>566</xdr:row>
      <xdr:rowOff>85725</xdr:rowOff>
    </xdr:to>
    <xdr:pic>
      <xdr:nvPicPr>
        <xdr:cNvPr id="5452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1393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57150</xdr:rowOff>
    </xdr:from>
    <xdr:to>
      <xdr:col>0</xdr:col>
      <xdr:colOff>1019175</xdr:colOff>
      <xdr:row>594</xdr:row>
      <xdr:rowOff>76200</xdr:rowOff>
    </xdr:to>
    <xdr:pic>
      <xdr:nvPicPr>
        <xdr:cNvPr id="5452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0257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66675</xdr:rowOff>
    </xdr:from>
    <xdr:to>
      <xdr:col>0</xdr:col>
      <xdr:colOff>1019175</xdr:colOff>
      <xdr:row>613</xdr:row>
      <xdr:rowOff>85725</xdr:rowOff>
    </xdr:to>
    <xdr:pic>
      <xdr:nvPicPr>
        <xdr:cNvPr id="5452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739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76200</xdr:rowOff>
    </xdr:from>
    <xdr:to>
      <xdr:col>0</xdr:col>
      <xdr:colOff>1019175</xdr:colOff>
      <xdr:row>641</xdr:row>
      <xdr:rowOff>95250</xdr:rowOff>
    </xdr:to>
    <xdr:pic>
      <xdr:nvPicPr>
        <xdr:cNvPr id="5452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794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659</xdr:row>
      <xdr:rowOff>66675</xdr:rowOff>
    </xdr:from>
    <xdr:to>
      <xdr:col>0</xdr:col>
      <xdr:colOff>1019175</xdr:colOff>
      <xdr:row>660</xdr:row>
      <xdr:rowOff>85725</xdr:rowOff>
    </xdr:to>
    <xdr:pic>
      <xdr:nvPicPr>
        <xdr:cNvPr id="5452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8085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687</xdr:row>
      <xdr:rowOff>66675</xdr:rowOff>
    </xdr:from>
    <xdr:to>
      <xdr:col>0</xdr:col>
      <xdr:colOff>1019175</xdr:colOff>
      <xdr:row>688</xdr:row>
      <xdr:rowOff>85725</xdr:rowOff>
    </xdr:to>
    <xdr:pic>
      <xdr:nvPicPr>
        <xdr:cNvPr id="545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045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76200</xdr:rowOff>
    </xdr:from>
    <xdr:to>
      <xdr:col>0</xdr:col>
      <xdr:colOff>1019175</xdr:colOff>
      <xdr:row>707</xdr:row>
      <xdr:rowOff>95250</xdr:rowOff>
    </xdr:to>
    <xdr:pic>
      <xdr:nvPicPr>
        <xdr:cNvPr id="5452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1527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734</xdr:row>
      <xdr:rowOff>57150</xdr:rowOff>
    </xdr:from>
    <xdr:to>
      <xdr:col>0</xdr:col>
      <xdr:colOff>1019175</xdr:colOff>
      <xdr:row>735</xdr:row>
      <xdr:rowOff>76200</xdr:rowOff>
    </xdr:to>
    <xdr:pic>
      <xdr:nvPicPr>
        <xdr:cNvPr id="5452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0296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753</xdr:row>
      <xdr:rowOff>66675</xdr:rowOff>
    </xdr:from>
    <xdr:to>
      <xdr:col>0</xdr:col>
      <xdr:colOff>1019175</xdr:colOff>
      <xdr:row>754</xdr:row>
      <xdr:rowOff>85725</xdr:rowOff>
    </xdr:to>
    <xdr:pic>
      <xdr:nvPicPr>
        <xdr:cNvPr id="5453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4778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781</xdr:row>
      <xdr:rowOff>76200</xdr:rowOff>
    </xdr:from>
    <xdr:to>
      <xdr:col>0</xdr:col>
      <xdr:colOff>1019175</xdr:colOff>
      <xdr:row>782</xdr:row>
      <xdr:rowOff>95250</xdr:rowOff>
    </xdr:to>
    <xdr:pic>
      <xdr:nvPicPr>
        <xdr:cNvPr id="5453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3833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800</xdr:row>
      <xdr:rowOff>76200</xdr:rowOff>
    </xdr:from>
    <xdr:to>
      <xdr:col>0</xdr:col>
      <xdr:colOff>1019175</xdr:colOff>
      <xdr:row>801</xdr:row>
      <xdr:rowOff>95250</xdr:rowOff>
    </xdr:to>
    <xdr:pic>
      <xdr:nvPicPr>
        <xdr:cNvPr id="5453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8219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828</xdr:row>
      <xdr:rowOff>57150</xdr:rowOff>
    </xdr:from>
    <xdr:to>
      <xdr:col>0</xdr:col>
      <xdr:colOff>1019175</xdr:colOff>
      <xdr:row>829</xdr:row>
      <xdr:rowOff>76200</xdr:rowOff>
    </xdr:to>
    <xdr:pic>
      <xdr:nvPicPr>
        <xdr:cNvPr id="5453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989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847</xdr:row>
      <xdr:rowOff>66675</xdr:rowOff>
    </xdr:from>
    <xdr:to>
      <xdr:col>0</xdr:col>
      <xdr:colOff>1019175</xdr:colOff>
      <xdr:row>848</xdr:row>
      <xdr:rowOff>85725</xdr:rowOff>
    </xdr:to>
    <xdr:pic>
      <xdr:nvPicPr>
        <xdr:cNvPr id="545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1470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875</xdr:row>
      <xdr:rowOff>66675</xdr:rowOff>
    </xdr:from>
    <xdr:to>
      <xdr:col>0</xdr:col>
      <xdr:colOff>1019175</xdr:colOff>
      <xdr:row>876</xdr:row>
      <xdr:rowOff>85725</xdr:rowOff>
    </xdr:to>
    <xdr:pic>
      <xdr:nvPicPr>
        <xdr:cNvPr id="5453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430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894</xdr:row>
      <xdr:rowOff>66675</xdr:rowOff>
    </xdr:from>
    <xdr:to>
      <xdr:col>0</xdr:col>
      <xdr:colOff>1019175</xdr:colOff>
      <xdr:row>895</xdr:row>
      <xdr:rowOff>85725</xdr:rowOff>
    </xdr:to>
    <xdr:pic>
      <xdr:nvPicPr>
        <xdr:cNvPr id="545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4817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922</xdr:row>
      <xdr:rowOff>76200</xdr:rowOff>
    </xdr:from>
    <xdr:to>
      <xdr:col>0</xdr:col>
      <xdr:colOff>1019175</xdr:colOff>
      <xdr:row>923</xdr:row>
      <xdr:rowOff>95250</xdr:rowOff>
    </xdr:to>
    <xdr:pic>
      <xdr:nvPicPr>
        <xdr:cNvPr id="5453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3872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941</xdr:row>
      <xdr:rowOff>66675</xdr:rowOff>
    </xdr:from>
    <xdr:to>
      <xdr:col>0</xdr:col>
      <xdr:colOff>1019175</xdr:colOff>
      <xdr:row>942</xdr:row>
      <xdr:rowOff>85725</xdr:rowOff>
    </xdr:to>
    <xdr:pic>
      <xdr:nvPicPr>
        <xdr:cNvPr id="5453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8163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969</xdr:row>
      <xdr:rowOff>76200</xdr:rowOff>
    </xdr:from>
    <xdr:to>
      <xdr:col>0</xdr:col>
      <xdr:colOff>1019175</xdr:colOff>
      <xdr:row>970</xdr:row>
      <xdr:rowOff>95250</xdr:rowOff>
    </xdr:to>
    <xdr:pic>
      <xdr:nvPicPr>
        <xdr:cNvPr id="5453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599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988</xdr:row>
      <xdr:rowOff>76200</xdr:rowOff>
    </xdr:from>
    <xdr:to>
      <xdr:col>0</xdr:col>
      <xdr:colOff>1019175</xdr:colOff>
      <xdr:row>989</xdr:row>
      <xdr:rowOff>95250</xdr:rowOff>
    </xdr:to>
    <xdr:pic>
      <xdr:nvPicPr>
        <xdr:cNvPr id="5454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985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1016</xdr:row>
      <xdr:rowOff>76200</xdr:rowOff>
    </xdr:from>
    <xdr:to>
      <xdr:col>0</xdr:col>
      <xdr:colOff>1019175</xdr:colOff>
      <xdr:row>1017</xdr:row>
      <xdr:rowOff>95250</xdr:rowOff>
    </xdr:to>
    <xdr:pic>
      <xdr:nvPicPr>
        <xdr:cNvPr id="5454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0945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1035</xdr:row>
      <xdr:rowOff>76200</xdr:rowOff>
    </xdr:from>
    <xdr:to>
      <xdr:col>0</xdr:col>
      <xdr:colOff>1019175</xdr:colOff>
      <xdr:row>1036</xdr:row>
      <xdr:rowOff>95250</xdr:rowOff>
    </xdr:to>
    <xdr:pic>
      <xdr:nvPicPr>
        <xdr:cNvPr id="545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5332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1063</xdr:row>
      <xdr:rowOff>76200</xdr:rowOff>
    </xdr:from>
    <xdr:to>
      <xdr:col>0</xdr:col>
      <xdr:colOff>1019175</xdr:colOff>
      <xdr:row>1064</xdr:row>
      <xdr:rowOff>95250</xdr:rowOff>
    </xdr:to>
    <xdr:pic>
      <xdr:nvPicPr>
        <xdr:cNvPr id="5454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4291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1082</xdr:row>
      <xdr:rowOff>66675</xdr:rowOff>
    </xdr:from>
    <xdr:to>
      <xdr:col>0</xdr:col>
      <xdr:colOff>1019175</xdr:colOff>
      <xdr:row>1083</xdr:row>
      <xdr:rowOff>85725</xdr:rowOff>
    </xdr:to>
    <xdr:pic>
      <xdr:nvPicPr>
        <xdr:cNvPr id="5454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8583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1110</xdr:row>
      <xdr:rowOff>76200</xdr:rowOff>
    </xdr:from>
    <xdr:to>
      <xdr:col>0</xdr:col>
      <xdr:colOff>1019175</xdr:colOff>
      <xdr:row>1111</xdr:row>
      <xdr:rowOff>95250</xdr:rowOff>
    </xdr:to>
    <xdr:pic>
      <xdr:nvPicPr>
        <xdr:cNvPr id="5454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7638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1129</xdr:row>
      <xdr:rowOff>76200</xdr:rowOff>
    </xdr:from>
    <xdr:to>
      <xdr:col>0</xdr:col>
      <xdr:colOff>1019175</xdr:colOff>
      <xdr:row>1130</xdr:row>
      <xdr:rowOff>95250</xdr:rowOff>
    </xdr:to>
    <xdr:pic>
      <xdr:nvPicPr>
        <xdr:cNvPr id="5454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2024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1157</xdr:row>
      <xdr:rowOff>66675</xdr:rowOff>
    </xdr:from>
    <xdr:to>
      <xdr:col>0</xdr:col>
      <xdr:colOff>1019175</xdr:colOff>
      <xdr:row>1158</xdr:row>
      <xdr:rowOff>85725</xdr:rowOff>
    </xdr:to>
    <xdr:pic>
      <xdr:nvPicPr>
        <xdr:cNvPr id="5454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889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152400</xdr:rowOff>
    </xdr:from>
    <xdr:to>
      <xdr:col>7</xdr:col>
      <xdr:colOff>638175</xdr:colOff>
      <xdr:row>0</xdr:row>
      <xdr:rowOff>552450</xdr:rowOff>
    </xdr:to>
    <xdr:pic>
      <xdr:nvPicPr>
        <xdr:cNvPr id="5454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24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</xdr:row>
      <xdr:rowOff>152400</xdr:rowOff>
    </xdr:from>
    <xdr:to>
      <xdr:col>7</xdr:col>
      <xdr:colOff>638175</xdr:colOff>
      <xdr:row>28</xdr:row>
      <xdr:rowOff>552450</xdr:rowOff>
    </xdr:to>
    <xdr:pic>
      <xdr:nvPicPr>
        <xdr:cNvPr id="5454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1055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161925</xdr:rowOff>
    </xdr:from>
    <xdr:to>
      <xdr:col>7</xdr:col>
      <xdr:colOff>638175</xdr:colOff>
      <xdr:row>47</xdr:row>
      <xdr:rowOff>561975</xdr:rowOff>
    </xdr:to>
    <xdr:pic>
      <xdr:nvPicPr>
        <xdr:cNvPr id="5455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04870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</xdr:row>
      <xdr:rowOff>152400</xdr:rowOff>
    </xdr:from>
    <xdr:to>
      <xdr:col>7</xdr:col>
      <xdr:colOff>638175</xdr:colOff>
      <xdr:row>75</xdr:row>
      <xdr:rowOff>552450</xdr:rowOff>
    </xdr:to>
    <xdr:pic>
      <xdr:nvPicPr>
        <xdr:cNvPr id="5455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3068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</xdr:row>
      <xdr:rowOff>180975</xdr:rowOff>
    </xdr:from>
    <xdr:to>
      <xdr:col>7</xdr:col>
      <xdr:colOff>638175</xdr:colOff>
      <xdr:row>95</xdr:row>
      <xdr:rowOff>581025</xdr:rowOff>
    </xdr:to>
    <xdr:pic>
      <xdr:nvPicPr>
        <xdr:cNvPr id="5455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8883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161925</xdr:rowOff>
    </xdr:from>
    <xdr:to>
      <xdr:col>7</xdr:col>
      <xdr:colOff>638175</xdr:colOff>
      <xdr:row>123</xdr:row>
      <xdr:rowOff>561975</xdr:rowOff>
    </xdr:to>
    <xdr:pic>
      <xdr:nvPicPr>
        <xdr:cNvPr id="5455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66890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</xdr:row>
      <xdr:rowOff>171450</xdr:rowOff>
    </xdr:from>
    <xdr:to>
      <xdr:col>7</xdr:col>
      <xdr:colOff>638175</xdr:colOff>
      <xdr:row>142</xdr:row>
      <xdr:rowOff>571500</xdr:rowOff>
    </xdr:to>
    <xdr:pic>
      <xdr:nvPicPr>
        <xdr:cNvPr id="5455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11086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</xdr:row>
      <xdr:rowOff>180975</xdr:rowOff>
    </xdr:from>
    <xdr:to>
      <xdr:col>7</xdr:col>
      <xdr:colOff>638175</xdr:colOff>
      <xdr:row>170</xdr:row>
      <xdr:rowOff>581025</xdr:rowOff>
    </xdr:to>
    <xdr:pic>
      <xdr:nvPicPr>
        <xdr:cNvPr id="5455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69951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171450</xdr:rowOff>
    </xdr:from>
    <xdr:to>
      <xdr:col>7</xdr:col>
      <xdr:colOff>638175</xdr:colOff>
      <xdr:row>189</xdr:row>
      <xdr:rowOff>571500</xdr:rowOff>
    </xdr:to>
    <xdr:pic>
      <xdr:nvPicPr>
        <xdr:cNvPr id="5455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14147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217</xdr:row>
      <xdr:rowOff>171450</xdr:rowOff>
    </xdr:from>
    <xdr:to>
      <xdr:col>7</xdr:col>
      <xdr:colOff>638175</xdr:colOff>
      <xdr:row>217</xdr:row>
      <xdr:rowOff>571500</xdr:rowOff>
    </xdr:to>
    <xdr:pic>
      <xdr:nvPicPr>
        <xdr:cNvPr id="5455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73011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236</xdr:row>
      <xdr:rowOff>171450</xdr:rowOff>
    </xdr:from>
    <xdr:to>
      <xdr:col>7</xdr:col>
      <xdr:colOff>638175</xdr:colOff>
      <xdr:row>236</xdr:row>
      <xdr:rowOff>571500</xdr:rowOff>
    </xdr:to>
    <xdr:pic>
      <xdr:nvPicPr>
        <xdr:cNvPr id="5455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17874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171450</xdr:rowOff>
    </xdr:from>
    <xdr:to>
      <xdr:col>7</xdr:col>
      <xdr:colOff>638175</xdr:colOff>
      <xdr:row>264</xdr:row>
      <xdr:rowOff>571500</xdr:rowOff>
    </xdr:to>
    <xdr:pic>
      <xdr:nvPicPr>
        <xdr:cNvPr id="5455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77119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190500</xdr:rowOff>
    </xdr:from>
    <xdr:to>
      <xdr:col>7</xdr:col>
      <xdr:colOff>638175</xdr:colOff>
      <xdr:row>283</xdr:row>
      <xdr:rowOff>590550</xdr:rowOff>
    </xdr:to>
    <xdr:pic>
      <xdr:nvPicPr>
        <xdr:cNvPr id="5456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21792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311</xdr:row>
      <xdr:rowOff>161925</xdr:rowOff>
    </xdr:from>
    <xdr:to>
      <xdr:col>7</xdr:col>
      <xdr:colOff>638175</xdr:colOff>
      <xdr:row>311</xdr:row>
      <xdr:rowOff>561975</xdr:rowOff>
    </xdr:to>
    <xdr:pic>
      <xdr:nvPicPr>
        <xdr:cNvPr id="5456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81132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330</xdr:row>
      <xdr:rowOff>180975</xdr:rowOff>
    </xdr:from>
    <xdr:to>
      <xdr:col>7</xdr:col>
      <xdr:colOff>638175</xdr:colOff>
      <xdr:row>330</xdr:row>
      <xdr:rowOff>581025</xdr:rowOff>
    </xdr:to>
    <xdr:pic>
      <xdr:nvPicPr>
        <xdr:cNvPr id="5456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25805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358</xdr:row>
      <xdr:rowOff>180975</xdr:rowOff>
    </xdr:from>
    <xdr:to>
      <xdr:col>7</xdr:col>
      <xdr:colOff>638175</xdr:colOff>
      <xdr:row>358</xdr:row>
      <xdr:rowOff>581025</xdr:rowOff>
    </xdr:to>
    <xdr:pic>
      <xdr:nvPicPr>
        <xdr:cNvPr id="5456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84764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161925</xdr:rowOff>
    </xdr:from>
    <xdr:to>
      <xdr:col>7</xdr:col>
      <xdr:colOff>638175</xdr:colOff>
      <xdr:row>377</xdr:row>
      <xdr:rowOff>561975</xdr:rowOff>
    </xdr:to>
    <xdr:pic>
      <xdr:nvPicPr>
        <xdr:cNvPr id="5456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828960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405</xdr:row>
      <xdr:rowOff>161925</xdr:rowOff>
    </xdr:from>
    <xdr:to>
      <xdr:col>7</xdr:col>
      <xdr:colOff>638175</xdr:colOff>
      <xdr:row>405</xdr:row>
      <xdr:rowOff>561975</xdr:rowOff>
    </xdr:to>
    <xdr:pic>
      <xdr:nvPicPr>
        <xdr:cNvPr id="5456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887920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424</xdr:row>
      <xdr:rowOff>171450</xdr:rowOff>
    </xdr:from>
    <xdr:to>
      <xdr:col>7</xdr:col>
      <xdr:colOff>638175</xdr:colOff>
      <xdr:row>424</xdr:row>
      <xdr:rowOff>571500</xdr:rowOff>
    </xdr:to>
    <xdr:pic>
      <xdr:nvPicPr>
        <xdr:cNvPr id="5456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32402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161925</xdr:rowOff>
    </xdr:from>
    <xdr:to>
      <xdr:col>7</xdr:col>
      <xdr:colOff>638175</xdr:colOff>
      <xdr:row>452</xdr:row>
      <xdr:rowOff>561975</xdr:rowOff>
    </xdr:to>
    <xdr:pic>
      <xdr:nvPicPr>
        <xdr:cNvPr id="5456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91266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471</xdr:row>
      <xdr:rowOff>171450</xdr:rowOff>
    </xdr:from>
    <xdr:to>
      <xdr:col>7</xdr:col>
      <xdr:colOff>638175</xdr:colOff>
      <xdr:row>471</xdr:row>
      <xdr:rowOff>571500</xdr:rowOff>
    </xdr:to>
    <xdr:pic>
      <xdr:nvPicPr>
        <xdr:cNvPr id="5456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03574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499</xdr:row>
      <xdr:rowOff>152400</xdr:rowOff>
    </xdr:from>
    <xdr:to>
      <xdr:col>7</xdr:col>
      <xdr:colOff>638175</xdr:colOff>
      <xdr:row>499</xdr:row>
      <xdr:rowOff>552450</xdr:rowOff>
    </xdr:to>
    <xdr:pic>
      <xdr:nvPicPr>
        <xdr:cNvPr id="5456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094517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161925</xdr:rowOff>
    </xdr:from>
    <xdr:to>
      <xdr:col>7</xdr:col>
      <xdr:colOff>638175</xdr:colOff>
      <xdr:row>518</xdr:row>
      <xdr:rowOff>561975</xdr:rowOff>
    </xdr:to>
    <xdr:pic>
      <xdr:nvPicPr>
        <xdr:cNvPr id="5457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13899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546</xdr:row>
      <xdr:rowOff>161925</xdr:rowOff>
    </xdr:from>
    <xdr:to>
      <xdr:col>7</xdr:col>
      <xdr:colOff>638175</xdr:colOff>
      <xdr:row>546</xdr:row>
      <xdr:rowOff>561975</xdr:rowOff>
    </xdr:to>
    <xdr:pic>
      <xdr:nvPicPr>
        <xdr:cNvPr id="5457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197959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565</xdr:row>
      <xdr:rowOff>161925</xdr:rowOff>
    </xdr:from>
    <xdr:to>
      <xdr:col>7</xdr:col>
      <xdr:colOff>638175</xdr:colOff>
      <xdr:row>565</xdr:row>
      <xdr:rowOff>561975</xdr:rowOff>
    </xdr:to>
    <xdr:pic>
      <xdr:nvPicPr>
        <xdr:cNvPr id="5457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242345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171450</xdr:rowOff>
    </xdr:from>
    <xdr:to>
      <xdr:col>7</xdr:col>
      <xdr:colOff>638175</xdr:colOff>
      <xdr:row>593</xdr:row>
      <xdr:rowOff>571500</xdr:rowOff>
    </xdr:to>
    <xdr:pic>
      <xdr:nvPicPr>
        <xdr:cNvPr id="5457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01400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612</xdr:row>
      <xdr:rowOff>171450</xdr:rowOff>
    </xdr:from>
    <xdr:to>
      <xdr:col>7</xdr:col>
      <xdr:colOff>638175</xdr:colOff>
      <xdr:row>612</xdr:row>
      <xdr:rowOff>571500</xdr:rowOff>
    </xdr:to>
    <xdr:pic>
      <xdr:nvPicPr>
        <xdr:cNvPr id="5457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45787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161925</xdr:rowOff>
    </xdr:from>
    <xdr:to>
      <xdr:col>7</xdr:col>
      <xdr:colOff>638175</xdr:colOff>
      <xdr:row>640</xdr:row>
      <xdr:rowOff>561975</xdr:rowOff>
    </xdr:to>
    <xdr:pic>
      <xdr:nvPicPr>
        <xdr:cNvPr id="5457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04651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659</xdr:row>
      <xdr:rowOff>171450</xdr:rowOff>
    </xdr:from>
    <xdr:to>
      <xdr:col>7</xdr:col>
      <xdr:colOff>638175</xdr:colOff>
      <xdr:row>659</xdr:row>
      <xdr:rowOff>571500</xdr:rowOff>
    </xdr:to>
    <xdr:pic>
      <xdr:nvPicPr>
        <xdr:cNvPr id="5457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49133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161925</xdr:rowOff>
    </xdr:from>
    <xdr:to>
      <xdr:col>7</xdr:col>
      <xdr:colOff>638175</xdr:colOff>
      <xdr:row>687</xdr:row>
      <xdr:rowOff>561975</xdr:rowOff>
    </xdr:to>
    <xdr:pic>
      <xdr:nvPicPr>
        <xdr:cNvPr id="5457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07998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706</xdr:row>
      <xdr:rowOff>171450</xdr:rowOff>
    </xdr:from>
    <xdr:to>
      <xdr:col>7</xdr:col>
      <xdr:colOff>638175</xdr:colOff>
      <xdr:row>706</xdr:row>
      <xdr:rowOff>571500</xdr:rowOff>
    </xdr:to>
    <xdr:pic>
      <xdr:nvPicPr>
        <xdr:cNvPr id="5457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52479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734</xdr:row>
      <xdr:rowOff>171450</xdr:rowOff>
    </xdr:from>
    <xdr:to>
      <xdr:col>7</xdr:col>
      <xdr:colOff>638175</xdr:colOff>
      <xdr:row>734</xdr:row>
      <xdr:rowOff>571500</xdr:rowOff>
    </xdr:to>
    <xdr:pic>
      <xdr:nvPicPr>
        <xdr:cNvPr id="5457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1143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753</xdr:row>
      <xdr:rowOff>171450</xdr:rowOff>
    </xdr:from>
    <xdr:to>
      <xdr:col>7</xdr:col>
      <xdr:colOff>638175</xdr:colOff>
      <xdr:row>753</xdr:row>
      <xdr:rowOff>571500</xdr:rowOff>
    </xdr:to>
    <xdr:pic>
      <xdr:nvPicPr>
        <xdr:cNvPr id="5458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55826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781</xdr:row>
      <xdr:rowOff>152400</xdr:rowOff>
    </xdr:from>
    <xdr:to>
      <xdr:col>7</xdr:col>
      <xdr:colOff>638175</xdr:colOff>
      <xdr:row>781</xdr:row>
      <xdr:rowOff>552450</xdr:rowOff>
    </xdr:to>
    <xdr:pic>
      <xdr:nvPicPr>
        <xdr:cNvPr id="5458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714595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161925</xdr:rowOff>
    </xdr:from>
    <xdr:to>
      <xdr:col>7</xdr:col>
      <xdr:colOff>638175</xdr:colOff>
      <xdr:row>800</xdr:row>
      <xdr:rowOff>561975</xdr:rowOff>
    </xdr:to>
    <xdr:pic>
      <xdr:nvPicPr>
        <xdr:cNvPr id="5458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759077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828</xdr:row>
      <xdr:rowOff>152400</xdr:rowOff>
    </xdr:from>
    <xdr:to>
      <xdr:col>7</xdr:col>
      <xdr:colOff>638175</xdr:colOff>
      <xdr:row>828</xdr:row>
      <xdr:rowOff>552450</xdr:rowOff>
    </xdr:to>
    <xdr:pic>
      <xdr:nvPicPr>
        <xdr:cNvPr id="5458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17941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847</xdr:row>
      <xdr:rowOff>171450</xdr:rowOff>
    </xdr:from>
    <xdr:to>
      <xdr:col>7</xdr:col>
      <xdr:colOff>638175</xdr:colOff>
      <xdr:row>847</xdr:row>
      <xdr:rowOff>571500</xdr:rowOff>
    </xdr:to>
    <xdr:pic>
      <xdr:nvPicPr>
        <xdr:cNvPr id="5458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6251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875</xdr:row>
      <xdr:rowOff>171450</xdr:rowOff>
    </xdr:from>
    <xdr:to>
      <xdr:col>7</xdr:col>
      <xdr:colOff>638175</xdr:colOff>
      <xdr:row>875</xdr:row>
      <xdr:rowOff>571500</xdr:rowOff>
    </xdr:to>
    <xdr:pic>
      <xdr:nvPicPr>
        <xdr:cNvPr id="5458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921478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894</xdr:row>
      <xdr:rowOff>161925</xdr:rowOff>
    </xdr:from>
    <xdr:to>
      <xdr:col>7</xdr:col>
      <xdr:colOff>638175</xdr:colOff>
      <xdr:row>894</xdr:row>
      <xdr:rowOff>561975</xdr:rowOff>
    </xdr:to>
    <xdr:pic>
      <xdr:nvPicPr>
        <xdr:cNvPr id="5458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96576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922</xdr:row>
      <xdr:rowOff>171450</xdr:rowOff>
    </xdr:from>
    <xdr:to>
      <xdr:col>7</xdr:col>
      <xdr:colOff>638175</xdr:colOff>
      <xdr:row>922</xdr:row>
      <xdr:rowOff>571500</xdr:rowOff>
    </xdr:to>
    <xdr:pic>
      <xdr:nvPicPr>
        <xdr:cNvPr id="5458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24824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161925</xdr:rowOff>
    </xdr:from>
    <xdr:to>
      <xdr:col>7</xdr:col>
      <xdr:colOff>638175</xdr:colOff>
      <xdr:row>941</xdr:row>
      <xdr:rowOff>561975</xdr:rowOff>
    </xdr:to>
    <xdr:pic>
      <xdr:nvPicPr>
        <xdr:cNvPr id="5458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69115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969</xdr:row>
      <xdr:rowOff>161925</xdr:rowOff>
    </xdr:from>
    <xdr:to>
      <xdr:col>7</xdr:col>
      <xdr:colOff>638175</xdr:colOff>
      <xdr:row>969</xdr:row>
      <xdr:rowOff>561975</xdr:rowOff>
    </xdr:to>
    <xdr:pic>
      <xdr:nvPicPr>
        <xdr:cNvPr id="5458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128456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180975</xdr:rowOff>
    </xdr:from>
    <xdr:to>
      <xdr:col>7</xdr:col>
      <xdr:colOff>638175</xdr:colOff>
      <xdr:row>988</xdr:row>
      <xdr:rowOff>581025</xdr:rowOff>
    </xdr:to>
    <xdr:pic>
      <xdr:nvPicPr>
        <xdr:cNvPr id="5459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173033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190500</xdr:rowOff>
    </xdr:from>
    <xdr:to>
      <xdr:col>7</xdr:col>
      <xdr:colOff>638175</xdr:colOff>
      <xdr:row>1016</xdr:row>
      <xdr:rowOff>590550</xdr:rowOff>
    </xdr:to>
    <xdr:pic>
      <xdr:nvPicPr>
        <xdr:cNvPr id="5459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3208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1035</xdr:row>
      <xdr:rowOff>171450</xdr:rowOff>
    </xdr:from>
    <xdr:to>
      <xdr:col>7</xdr:col>
      <xdr:colOff>638175</xdr:colOff>
      <xdr:row>1035</xdr:row>
      <xdr:rowOff>571500</xdr:rowOff>
    </xdr:to>
    <xdr:pic>
      <xdr:nvPicPr>
        <xdr:cNvPr id="5459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76284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1063</xdr:row>
      <xdr:rowOff>180975</xdr:rowOff>
    </xdr:from>
    <xdr:to>
      <xdr:col>7</xdr:col>
      <xdr:colOff>638175</xdr:colOff>
      <xdr:row>1063</xdr:row>
      <xdr:rowOff>581025</xdr:rowOff>
    </xdr:to>
    <xdr:pic>
      <xdr:nvPicPr>
        <xdr:cNvPr id="5459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3533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1082</xdr:row>
      <xdr:rowOff>180975</xdr:rowOff>
    </xdr:from>
    <xdr:to>
      <xdr:col>7</xdr:col>
      <xdr:colOff>638175</xdr:colOff>
      <xdr:row>1082</xdr:row>
      <xdr:rowOff>581025</xdr:rowOff>
    </xdr:to>
    <xdr:pic>
      <xdr:nvPicPr>
        <xdr:cNvPr id="5459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79726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1110</xdr:row>
      <xdr:rowOff>180975</xdr:rowOff>
    </xdr:from>
    <xdr:to>
      <xdr:col>7</xdr:col>
      <xdr:colOff>638175</xdr:colOff>
      <xdr:row>1110</xdr:row>
      <xdr:rowOff>581025</xdr:rowOff>
    </xdr:to>
    <xdr:pic>
      <xdr:nvPicPr>
        <xdr:cNvPr id="5459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38685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1129</xdr:row>
      <xdr:rowOff>171450</xdr:rowOff>
    </xdr:from>
    <xdr:to>
      <xdr:col>7</xdr:col>
      <xdr:colOff>638175</xdr:colOff>
      <xdr:row>1129</xdr:row>
      <xdr:rowOff>571500</xdr:rowOff>
    </xdr:to>
    <xdr:pic>
      <xdr:nvPicPr>
        <xdr:cNvPr id="5459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82977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1157</xdr:row>
      <xdr:rowOff>161925</xdr:rowOff>
    </xdr:from>
    <xdr:to>
      <xdr:col>7</xdr:col>
      <xdr:colOff>638175</xdr:colOff>
      <xdr:row>1157</xdr:row>
      <xdr:rowOff>561975</xdr:rowOff>
    </xdr:to>
    <xdr:pic>
      <xdr:nvPicPr>
        <xdr:cNvPr id="5459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541841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1257300</xdr:colOff>
      <xdr:row>16</xdr:row>
      <xdr:rowOff>180975</xdr:rowOff>
    </xdr:from>
    <xdr:to>
      <xdr:col>7</xdr:col>
      <xdr:colOff>742950</xdr:colOff>
      <xdr:row>18</xdr:row>
      <xdr:rowOff>57150</xdr:rowOff>
    </xdr:to>
    <xdr:pic>
      <xdr:nvPicPr>
        <xdr:cNvPr id="54598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40100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133350</xdr:rowOff>
    </xdr:from>
    <xdr:to>
      <xdr:col>8</xdr:col>
      <xdr:colOff>66675</xdr:colOff>
      <xdr:row>46</xdr:row>
      <xdr:rowOff>9525</xdr:rowOff>
    </xdr:to>
    <xdr:pic>
      <xdr:nvPicPr>
        <xdr:cNvPr id="54599" name="103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7917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180975</xdr:rowOff>
    </xdr:from>
    <xdr:to>
      <xdr:col>8</xdr:col>
      <xdr:colOff>66675</xdr:colOff>
      <xdr:row>65</xdr:row>
      <xdr:rowOff>57150</xdr:rowOff>
    </xdr:to>
    <xdr:pic>
      <xdr:nvPicPr>
        <xdr:cNvPr id="54600" name="10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2113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</xdr:row>
      <xdr:rowOff>180975</xdr:rowOff>
    </xdr:from>
    <xdr:to>
      <xdr:col>8</xdr:col>
      <xdr:colOff>66675</xdr:colOff>
      <xdr:row>93</xdr:row>
      <xdr:rowOff>57150</xdr:rowOff>
    </xdr:to>
    <xdr:pic>
      <xdr:nvPicPr>
        <xdr:cNvPr id="54601" name="105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0596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190500</xdr:rowOff>
    </xdr:from>
    <xdr:to>
      <xdr:col>8</xdr:col>
      <xdr:colOff>66675</xdr:colOff>
      <xdr:row>113</xdr:row>
      <xdr:rowOff>66675</xdr:rowOff>
    </xdr:to>
    <xdr:pic>
      <xdr:nvPicPr>
        <xdr:cNvPr id="54602" name="10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5935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</xdr:row>
      <xdr:rowOff>152400</xdr:rowOff>
    </xdr:from>
    <xdr:to>
      <xdr:col>8</xdr:col>
      <xdr:colOff>66675</xdr:colOff>
      <xdr:row>141</xdr:row>
      <xdr:rowOff>19050</xdr:rowOff>
    </xdr:to>
    <xdr:pic>
      <xdr:nvPicPr>
        <xdr:cNvPr id="54603" name="107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0422850"/>
          <a:ext cx="828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</xdr:row>
      <xdr:rowOff>161925</xdr:rowOff>
    </xdr:from>
    <xdr:to>
      <xdr:col>8</xdr:col>
      <xdr:colOff>66675</xdr:colOff>
      <xdr:row>160</xdr:row>
      <xdr:rowOff>28575</xdr:rowOff>
    </xdr:to>
    <xdr:pic>
      <xdr:nvPicPr>
        <xdr:cNvPr id="54604" name="108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4851975"/>
          <a:ext cx="828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114300</xdr:rowOff>
    </xdr:from>
    <xdr:to>
      <xdr:col>8</xdr:col>
      <xdr:colOff>66675</xdr:colOff>
      <xdr:row>187</xdr:row>
      <xdr:rowOff>219075</xdr:rowOff>
    </xdr:to>
    <xdr:pic>
      <xdr:nvPicPr>
        <xdr:cNvPr id="54605" name="10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06908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205</xdr:row>
      <xdr:rowOff>123825</xdr:rowOff>
    </xdr:from>
    <xdr:to>
      <xdr:col>8</xdr:col>
      <xdr:colOff>66675</xdr:colOff>
      <xdr:row>207</xdr:row>
      <xdr:rowOff>9525</xdr:rowOff>
    </xdr:to>
    <xdr:pic>
      <xdr:nvPicPr>
        <xdr:cNvPr id="54606" name="110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512945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233</xdr:row>
      <xdr:rowOff>123825</xdr:rowOff>
    </xdr:from>
    <xdr:to>
      <xdr:col>8</xdr:col>
      <xdr:colOff>66675</xdr:colOff>
      <xdr:row>235</xdr:row>
      <xdr:rowOff>9525</xdr:rowOff>
    </xdr:to>
    <xdr:pic>
      <xdr:nvPicPr>
        <xdr:cNvPr id="54607" name="111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107305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123825</xdr:rowOff>
    </xdr:from>
    <xdr:to>
      <xdr:col>8</xdr:col>
      <xdr:colOff>66675</xdr:colOff>
      <xdr:row>254</xdr:row>
      <xdr:rowOff>9525</xdr:rowOff>
    </xdr:to>
    <xdr:pic>
      <xdr:nvPicPr>
        <xdr:cNvPr id="54608" name="112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5540275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104775</xdr:rowOff>
    </xdr:from>
    <xdr:to>
      <xdr:col>8</xdr:col>
      <xdr:colOff>66675</xdr:colOff>
      <xdr:row>281</xdr:row>
      <xdr:rowOff>209550</xdr:rowOff>
    </xdr:to>
    <xdr:pic>
      <xdr:nvPicPr>
        <xdr:cNvPr id="54609" name="113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14267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299</xdr:row>
      <xdr:rowOff>123825</xdr:rowOff>
    </xdr:from>
    <xdr:to>
      <xdr:col>8</xdr:col>
      <xdr:colOff>66675</xdr:colOff>
      <xdr:row>301</xdr:row>
      <xdr:rowOff>9525</xdr:rowOff>
    </xdr:to>
    <xdr:pic>
      <xdr:nvPicPr>
        <xdr:cNvPr id="54610" name="114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595110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327</xdr:row>
      <xdr:rowOff>104775</xdr:rowOff>
    </xdr:from>
    <xdr:to>
      <xdr:col>8</xdr:col>
      <xdr:colOff>66675</xdr:colOff>
      <xdr:row>328</xdr:row>
      <xdr:rowOff>209550</xdr:rowOff>
    </xdr:to>
    <xdr:pic>
      <xdr:nvPicPr>
        <xdr:cNvPr id="54611" name="11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18280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152400</xdr:rowOff>
    </xdr:from>
    <xdr:to>
      <xdr:col>8</xdr:col>
      <xdr:colOff>66675</xdr:colOff>
      <xdr:row>348</xdr:row>
      <xdr:rowOff>19050</xdr:rowOff>
    </xdr:to>
    <xdr:pic>
      <xdr:nvPicPr>
        <xdr:cNvPr id="54612" name="116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6323825"/>
          <a:ext cx="828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104775</xdr:rowOff>
    </xdr:from>
    <xdr:to>
      <xdr:col>8</xdr:col>
      <xdr:colOff>66675</xdr:colOff>
      <xdr:row>375</xdr:row>
      <xdr:rowOff>209550</xdr:rowOff>
    </xdr:to>
    <xdr:pic>
      <xdr:nvPicPr>
        <xdr:cNvPr id="54613" name="11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821721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393</xdr:row>
      <xdr:rowOff>104775</xdr:rowOff>
    </xdr:from>
    <xdr:to>
      <xdr:col>8</xdr:col>
      <xdr:colOff>66675</xdr:colOff>
      <xdr:row>394</xdr:row>
      <xdr:rowOff>209550</xdr:rowOff>
    </xdr:to>
    <xdr:pic>
      <xdr:nvPicPr>
        <xdr:cNvPr id="54614" name="118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866108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421</xdr:row>
      <xdr:rowOff>114300</xdr:rowOff>
    </xdr:from>
    <xdr:to>
      <xdr:col>8</xdr:col>
      <xdr:colOff>66675</xdr:colOff>
      <xdr:row>422</xdr:row>
      <xdr:rowOff>219075</xdr:rowOff>
    </xdr:to>
    <xdr:pic>
      <xdr:nvPicPr>
        <xdr:cNvPr id="54615" name="11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25163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123825</xdr:rowOff>
    </xdr:from>
    <xdr:to>
      <xdr:col>8</xdr:col>
      <xdr:colOff>66675</xdr:colOff>
      <xdr:row>442</xdr:row>
      <xdr:rowOff>9525</xdr:rowOff>
    </xdr:to>
    <xdr:pic>
      <xdr:nvPicPr>
        <xdr:cNvPr id="54616" name="120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696450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468</xdr:row>
      <xdr:rowOff>104775</xdr:rowOff>
    </xdr:from>
    <xdr:to>
      <xdr:col>8</xdr:col>
      <xdr:colOff>66675</xdr:colOff>
      <xdr:row>469</xdr:row>
      <xdr:rowOff>209550</xdr:rowOff>
    </xdr:to>
    <xdr:pic>
      <xdr:nvPicPr>
        <xdr:cNvPr id="54617" name="12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028414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487</xdr:row>
      <xdr:rowOff>133350</xdr:rowOff>
    </xdr:from>
    <xdr:to>
      <xdr:col>8</xdr:col>
      <xdr:colOff>76200</xdr:colOff>
      <xdr:row>489</xdr:row>
      <xdr:rowOff>9525</xdr:rowOff>
    </xdr:to>
    <xdr:pic>
      <xdr:nvPicPr>
        <xdr:cNvPr id="54618" name="12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073086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85725</xdr:rowOff>
    </xdr:from>
    <xdr:to>
      <xdr:col>8</xdr:col>
      <xdr:colOff>66675</xdr:colOff>
      <xdr:row>516</xdr:row>
      <xdr:rowOff>190500</xdr:rowOff>
    </xdr:to>
    <xdr:pic>
      <xdr:nvPicPr>
        <xdr:cNvPr id="54619" name="123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131570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534</xdr:row>
      <xdr:rowOff>104775</xdr:rowOff>
    </xdr:from>
    <xdr:to>
      <xdr:col>8</xdr:col>
      <xdr:colOff>66675</xdr:colOff>
      <xdr:row>535</xdr:row>
      <xdr:rowOff>209550</xdr:rowOff>
    </xdr:to>
    <xdr:pic>
      <xdr:nvPicPr>
        <xdr:cNvPr id="54620" name="124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176147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562</xdr:row>
      <xdr:rowOff>104775</xdr:rowOff>
    </xdr:from>
    <xdr:to>
      <xdr:col>8</xdr:col>
      <xdr:colOff>66675</xdr:colOff>
      <xdr:row>563</xdr:row>
      <xdr:rowOff>209550</xdr:rowOff>
    </xdr:to>
    <xdr:pic>
      <xdr:nvPicPr>
        <xdr:cNvPr id="54621" name="12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235106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104775</xdr:rowOff>
    </xdr:from>
    <xdr:to>
      <xdr:col>8</xdr:col>
      <xdr:colOff>66675</xdr:colOff>
      <xdr:row>582</xdr:row>
      <xdr:rowOff>209550</xdr:rowOff>
    </xdr:to>
    <xdr:pic>
      <xdr:nvPicPr>
        <xdr:cNvPr id="54622" name="126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279493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609</xdr:row>
      <xdr:rowOff>114300</xdr:rowOff>
    </xdr:from>
    <xdr:to>
      <xdr:col>8</xdr:col>
      <xdr:colOff>66675</xdr:colOff>
      <xdr:row>610</xdr:row>
      <xdr:rowOff>219075</xdr:rowOff>
    </xdr:to>
    <xdr:pic>
      <xdr:nvPicPr>
        <xdr:cNvPr id="54623" name="12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38548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123825</xdr:rowOff>
    </xdr:from>
    <xdr:to>
      <xdr:col>8</xdr:col>
      <xdr:colOff>66675</xdr:colOff>
      <xdr:row>630</xdr:row>
      <xdr:rowOff>9525</xdr:rowOff>
    </xdr:to>
    <xdr:pic>
      <xdr:nvPicPr>
        <xdr:cNvPr id="54624" name="128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830300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656</xdr:row>
      <xdr:rowOff>95250</xdr:rowOff>
    </xdr:from>
    <xdr:to>
      <xdr:col>8</xdr:col>
      <xdr:colOff>66675</xdr:colOff>
      <xdr:row>657</xdr:row>
      <xdr:rowOff>200025</xdr:rowOff>
    </xdr:to>
    <xdr:pic>
      <xdr:nvPicPr>
        <xdr:cNvPr id="54625" name="12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41704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123825</xdr:rowOff>
    </xdr:from>
    <xdr:to>
      <xdr:col>8</xdr:col>
      <xdr:colOff>66675</xdr:colOff>
      <xdr:row>677</xdr:row>
      <xdr:rowOff>9525</xdr:rowOff>
    </xdr:to>
    <xdr:pic>
      <xdr:nvPicPr>
        <xdr:cNvPr id="54626" name="130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8637625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703</xdr:row>
      <xdr:rowOff>95250</xdr:rowOff>
    </xdr:from>
    <xdr:to>
      <xdr:col>8</xdr:col>
      <xdr:colOff>66675</xdr:colOff>
      <xdr:row>704</xdr:row>
      <xdr:rowOff>200025</xdr:rowOff>
    </xdr:to>
    <xdr:pic>
      <xdr:nvPicPr>
        <xdr:cNvPr id="54627" name="13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45050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722</xdr:row>
      <xdr:rowOff>114300</xdr:rowOff>
    </xdr:from>
    <xdr:to>
      <xdr:col>8</xdr:col>
      <xdr:colOff>66675</xdr:colOff>
      <xdr:row>723</xdr:row>
      <xdr:rowOff>219075</xdr:rowOff>
    </xdr:to>
    <xdr:pic>
      <xdr:nvPicPr>
        <xdr:cNvPr id="54628" name="132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89627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750</xdr:row>
      <xdr:rowOff>95250</xdr:rowOff>
    </xdr:from>
    <xdr:to>
      <xdr:col>8</xdr:col>
      <xdr:colOff>66675</xdr:colOff>
      <xdr:row>751</xdr:row>
      <xdr:rowOff>200025</xdr:rowOff>
    </xdr:to>
    <xdr:pic>
      <xdr:nvPicPr>
        <xdr:cNvPr id="54629" name="133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48396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123825</xdr:rowOff>
    </xdr:from>
    <xdr:to>
      <xdr:col>8</xdr:col>
      <xdr:colOff>66675</xdr:colOff>
      <xdr:row>771</xdr:row>
      <xdr:rowOff>9525</xdr:rowOff>
    </xdr:to>
    <xdr:pic>
      <xdr:nvPicPr>
        <xdr:cNvPr id="54630" name="134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9306875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114300</xdr:rowOff>
    </xdr:from>
    <xdr:to>
      <xdr:col>8</xdr:col>
      <xdr:colOff>66675</xdr:colOff>
      <xdr:row>798</xdr:row>
      <xdr:rowOff>219075</xdr:rowOff>
    </xdr:to>
    <xdr:pic>
      <xdr:nvPicPr>
        <xdr:cNvPr id="54631" name="13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751933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816</xdr:row>
      <xdr:rowOff>114300</xdr:rowOff>
    </xdr:from>
    <xdr:to>
      <xdr:col>8</xdr:col>
      <xdr:colOff>66675</xdr:colOff>
      <xdr:row>817</xdr:row>
      <xdr:rowOff>228600</xdr:rowOff>
    </xdr:to>
    <xdr:pic>
      <xdr:nvPicPr>
        <xdr:cNvPr id="54632" name="136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79631975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844</xdr:row>
      <xdr:rowOff>104775</xdr:rowOff>
    </xdr:from>
    <xdr:to>
      <xdr:col>8</xdr:col>
      <xdr:colOff>66675</xdr:colOff>
      <xdr:row>845</xdr:row>
      <xdr:rowOff>209550</xdr:rowOff>
    </xdr:to>
    <xdr:pic>
      <xdr:nvPicPr>
        <xdr:cNvPr id="54633" name="13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55184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863</xdr:row>
      <xdr:rowOff>123825</xdr:rowOff>
    </xdr:from>
    <xdr:to>
      <xdr:col>8</xdr:col>
      <xdr:colOff>66675</xdr:colOff>
      <xdr:row>864</xdr:row>
      <xdr:rowOff>228600</xdr:rowOff>
    </xdr:to>
    <xdr:pic>
      <xdr:nvPicPr>
        <xdr:cNvPr id="54634" name="138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99761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891</xdr:row>
      <xdr:rowOff>95250</xdr:rowOff>
    </xdr:from>
    <xdr:to>
      <xdr:col>8</xdr:col>
      <xdr:colOff>66675</xdr:colOff>
      <xdr:row>892</xdr:row>
      <xdr:rowOff>200025</xdr:rowOff>
    </xdr:to>
    <xdr:pic>
      <xdr:nvPicPr>
        <xdr:cNvPr id="54635" name="13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958435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910</xdr:row>
      <xdr:rowOff>104775</xdr:rowOff>
    </xdr:from>
    <xdr:to>
      <xdr:col>8</xdr:col>
      <xdr:colOff>66675</xdr:colOff>
      <xdr:row>911</xdr:row>
      <xdr:rowOff>209550</xdr:rowOff>
    </xdr:to>
    <xdr:pic>
      <xdr:nvPicPr>
        <xdr:cNvPr id="54636" name="140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02917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95250</xdr:rowOff>
    </xdr:from>
    <xdr:to>
      <xdr:col>8</xdr:col>
      <xdr:colOff>66675</xdr:colOff>
      <xdr:row>939</xdr:row>
      <xdr:rowOff>200025</xdr:rowOff>
    </xdr:to>
    <xdr:pic>
      <xdr:nvPicPr>
        <xdr:cNvPr id="54637" name="14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61781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957</xdr:row>
      <xdr:rowOff>133350</xdr:rowOff>
    </xdr:from>
    <xdr:to>
      <xdr:col>8</xdr:col>
      <xdr:colOff>66675</xdr:colOff>
      <xdr:row>959</xdr:row>
      <xdr:rowOff>9525</xdr:rowOff>
    </xdr:to>
    <xdr:pic>
      <xdr:nvPicPr>
        <xdr:cNvPr id="54638" name="14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106930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104775</xdr:rowOff>
    </xdr:from>
    <xdr:to>
      <xdr:col>8</xdr:col>
      <xdr:colOff>66675</xdr:colOff>
      <xdr:row>986</xdr:row>
      <xdr:rowOff>209550</xdr:rowOff>
    </xdr:to>
    <xdr:pic>
      <xdr:nvPicPr>
        <xdr:cNvPr id="54639" name="143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165604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1004</xdr:row>
      <xdr:rowOff>104775</xdr:rowOff>
    </xdr:from>
    <xdr:to>
      <xdr:col>8</xdr:col>
      <xdr:colOff>66675</xdr:colOff>
      <xdr:row>1005</xdr:row>
      <xdr:rowOff>209550</xdr:rowOff>
    </xdr:to>
    <xdr:pic>
      <xdr:nvPicPr>
        <xdr:cNvPr id="54640" name="144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09990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1032</xdr:row>
      <xdr:rowOff>95250</xdr:rowOff>
    </xdr:from>
    <xdr:to>
      <xdr:col>8</xdr:col>
      <xdr:colOff>66675</xdr:colOff>
      <xdr:row>1033</xdr:row>
      <xdr:rowOff>200025</xdr:rowOff>
    </xdr:to>
    <xdr:pic>
      <xdr:nvPicPr>
        <xdr:cNvPr id="54641" name="14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68855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1051</xdr:row>
      <xdr:rowOff>114300</xdr:rowOff>
    </xdr:from>
    <xdr:to>
      <xdr:col>8</xdr:col>
      <xdr:colOff>66675</xdr:colOff>
      <xdr:row>1052</xdr:row>
      <xdr:rowOff>219075</xdr:rowOff>
    </xdr:to>
    <xdr:pic>
      <xdr:nvPicPr>
        <xdr:cNvPr id="54642" name="146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13432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1079</xdr:row>
      <xdr:rowOff>114300</xdr:rowOff>
    </xdr:from>
    <xdr:to>
      <xdr:col>8</xdr:col>
      <xdr:colOff>66675</xdr:colOff>
      <xdr:row>1080</xdr:row>
      <xdr:rowOff>219075</xdr:rowOff>
    </xdr:to>
    <xdr:pic>
      <xdr:nvPicPr>
        <xdr:cNvPr id="54643" name="14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72391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1098</xdr:row>
      <xdr:rowOff>104775</xdr:rowOff>
    </xdr:from>
    <xdr:to>
      <xdr:col>8</xdr:col>
      <xdr:colOff>66675</xdr:colOff>
      <xdr:row>1099</xdr:row>
      <xdr:rowOff>209550</xdr:rowOff>
    </xdr:to>
    <xdr:pic>
      <xdr:nvPicPr>
        <xdr:cNvPr id="54644" name="148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16683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1126</xdr:row>
      <xdr:rowOff>85725</xdr:rowOff>
    </xdr:from>
    <xdr:to>
      <xdr:col>8</xdr:col>
      <xdr:colOff>66675</xdr:colOff>
      <xdr:row>1127</xdr:row>
      <xdr:rowOff>190500</xdr:rowOff>
    </xdr:to>
    <xdr:pic>
      <xdr:nvPicPr>
        <xdr:cNvPr id="54645" name="14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75452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1145</xdr:row>
      <xdr:rowOff>95250</xdr:rowOff>
    </xdr:from>
    <xdr:to>
      <xdr:col>8</xdr:col>
      <xdr:colOff>66675</xdr:colOff>
      <xdr:row>1146</xdr:row>
      <xdr:rowOff>200025</xdr:rowOff>
    </xdr:to>
    <xdr:pic>
      <xdr:nvPicPr>
        <xdr:cNvPr id="54646" name="150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519934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95250</xdr:rowOff>
    </xdr:from>
    <xdr:to>
      <xdr:col>8</xdr:col>
      <xdr:colOff>66675</xdr:colOff>
      <xdr:row>1174</xdr:row>
      <xdr:rowOff>200025</xdr:rowOff>
    </xdr:to>
    <xdr:pic>
      <xdr:nvPicPr>
        <xdr:cNvPr id="54647" name="15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578893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0</xdr:col>
      <xdr:colOff>809625</xdr:colOff>
      <xdr:row>0</xdr:row>
      <xdr:rowOff>466725</xdr:rowOff>
    </xdr:to>
    <xdr:pic>
      <xdr:nvPicPr>
        <xdr:cNvPr id="4641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</xdr:row>
      <xdr:rowOff>76200</xdr:rowOff>
    </xdr:from>
    <xdr:to>
      <xdr:col>0</xdr:col>
      <xdr:colOff>790575</xdr:colOff>
      <xdr:row>8</xdr:row>
      <xdr:rowOff>457200</xdr:rowOff>
    </xdr:to>
    <xdr:pic>
      <xdr:nvPicPr>
        <xdr:cNvPr id="4641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4575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16</xdr:row>
      <xdr:rowOff>66675</xdr:rowOff>
    </xdr:from>
    <xdr:to>
      <xdr:col>0</xdr:col>
      <xdr:colOff>790575</xdr:colOff>
      <xdr:row>16</xdr:row>
      <xdr:rowOff>447675</xdr:rowOff>
    </xdr:to>
    <xdr:pic>
      <xdr:nvPicPr>
        <xdr:cNvPr id="4641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8294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24</xdr:row>
      <xdr:rowOff>38100</xdr:rowOff>
    </xdr:from>
    <xdr:to>
      <xdr:col>0</xdr:col>
      <xdr:colOff>790575</xdr:colOff>
      <xdr:row>24</xdr:row>
      <xdr:rowOff>419100</xdr:rowOff>
    </xdr:to>
    <xdr:pic>
      <xdr:nvPicPr>
        <xdr:cNvPr id="4642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1822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32</xdr:row>
      <xdr:rowOff>66675</xdr:rowOff>
    </xdr:from>
    <xdr:to>
      <xdr:col>0</xdr:col>
      <xdr:colOff>781050</xdr:colOff>
      <xdr:row>32</xdr:row>
      <xdr:rowOff>447675</xdr:rowOff>
    </xdr:to>
    <xdr:pic>
      <xdr:nvPicPr>
        <xdr:cNvPr id="4642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5921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41</xdr:row>
      <xdr:rowOff>47625</xdr:rowOff>
    </xdr:from>
    <xdr:to>
      <xdr:col>0</xdr:col>
      <xdr:colOff>800100</xdr:colOff>
      <xdr:row>41</xdr:row>
      <xdr:rowOff>428625</xdr:rowOff>
    </xdr:to>
    <xdr:pic>
      <xdr:nvPicPr>
        <xdr:cNvPr id="4642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259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49</xdr:row>
      <xdr:rowOff>57150</xdr:rowOff>
    </xdr:from>
    <xdr:to>
      <xdr:col>0</xdr:col>
      <xdr:colOff>790575</xdr:colOff>
      <xdr:row>49</xdr:row>
      <xdr:rowOff>438150</xdr:rowOff>
    </xdr:to>
    <xdr:pic>
      <xdr:nvPicPr>
        <xdr:cNvPr id="4642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5168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57</xdr:row>
      <xdr:rowOff>47625</xdr:rowOff>
    </xdr:from>
    <xdr:to>
      <xdr:col>0</xdr:col>
      <xdr:colOff>771525</xdr:colOff>
      <xdr:row>57</xdr:row>
      <xdr:rowOff>428625</xdr:rowOff>
    </xdr:to>
    <xdr:pic>
      <xdr:nvPicPr>
        <xdr:cNvPr id="4642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8887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0</xdr:row>
      <xdr:rowOff>152400</xdr:rowOff>
    </xdr:from>
    <xdr:to>
      <xdr:col>0</xdr:col>
      <xdr:colOff>1562100</xdr:colOff>
      <xdr:row>0</xdr:row>
      <xdr:rowOff>428625</xdr:rowOff>
    </xdr:to>
    <xdr:pic>
      <xdr:nvPicPr>
        <xdr:cNvPr id="4642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24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8</xdr:row>
      <xdr:rowOff>152400</xdr:rowOff>
    </xdr:from>
    <xdr:to>
      <xdr:col>0</xdr:col>
      <xdr:colOff>1600200</xdr:colOff>
      <xdr:row>8</xdr:row>
      <xdr:rowOff>428625</xdr:rowOff>
    </xdr:to>
    <xdr:pic>
      <xdr:nvPicPr>
        <xdr:cNvPr id="46426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533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16</xdr:row>
      <xdr:rowOff>152400</xdr:rowOff>
    </xdr:from>
    <xdr:to>
      <xdr:col>0</xdr:col>
      <xdr:colOff>1590675</xdr:colOff>
      <xdr:row>16</xdr:row>
      <xdr:rowOff>428625</xdr:rowOff>
    </xdr:to>
    <xdr:pic>
      <xdr:nvPicPr>
        <xdr:cNvPr id="46427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915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32</xdr:row>
      <xdr:rowOff>152400</xdr:rowOff>
    </xdr:from>
    <xdr:to>
      <xdr:col>0</xdr:col>
      <xdr:colOff>1562100</xdr:colOff>
      <xdr:row>32</xdr:row>
      <xdr:rowOff>428625</xdr:rowOff>
    </xdr:to>
    <xdr:pic>
      <xdr:nvPicPr>
        <xdr:cNvPr id="46428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779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49</xdr:row>
      <xdr:rowOff>142875</xdr:rowOff>
    </xdr:from>
    <xdr:to>
      <xdr:col>0</xdr:col>
      <xdr:colOff>1571625</xdr:colOff>
      <xdr:row>49</xdr:row>
      <xdr:rowOff>419100</xdr:rowOff>
    </xdr:to>
    <xdr:pic>
      <xdr:nvPicPr>
        <xdr:cNvPr id="46429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06025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57</xdr:row>
      <xdr:rowOff>123825</xdr:rowOff>
    </xdr:from>
    <xdr:to>
      <xdr:col>0</xdr:col>
      <xdr:colOff>1562100</xdr:colOff>
      <xdr:row>57</xdr:row>
      <xdr:rowOff>400050</xdr:rowOff>
    </xdr:to>
    <xdr:pic>
      <xdr:nvPicPr>
        <xdr:cNvPr id="46430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39649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24</xdr:row>
      <xdr:rowOff>123825</xdr:rowOff>
    </xdr:from>
    <xdr:to>
      <xdr:col>0</xdr:col>
      <xdr:colOff>1571625</xdr:colOff>
      <xdr:row>24</xdr:row>
      <xdr:rowOff>400050</xdr:rowOff>
    </xdr:to>
    <xdr:pic>
      <xdr:nvPicPr>
        <xdr:cNvPr id="46431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2679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41</xdr:row>
      <xdr:rowOff>133350</xdr:rowOff>
    </xdr:from>
    <xdr:to>
      <xdr:col>0</xdr:col>
      <xdr:colOff>1571625</xdr:colOff>
      <xdr:row>41</xdr:row>
      <xdr:rowOff>409575</xdr:rowOff>
    </xdr:to>
    <xdr:pic>
      <xdr:nvPicPr>
        <xdr:cNvPr id="46432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72116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809625</xdr:colOff>
      <xdr:row>0</xdr:row>
      <xdr:rowOff>419100</xdr:rowOff>
    </xdr:to>
    <xdr:pic>
      <xdr:nvPicPr>
        <xdr:cNvPr id="5153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57150</xdr:rowOff>
    </xdr:from>
    <xdr:to>
      <xdr:col>0</xdr:col>
      <xdr:colOff>800100</xdr:colOff>
      <xdr:row>8</xdr:row>
      <xdr:rowOff>438150</xdr:rowOff>
    </xdr:to>
    <xdr:pic>
      <xdr:nvPicPr>
        <xdr:cNvPr id="515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385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16</xdr:row>
      <xdr:rowOff>47625</xdr:rowOff>
    </xdr:from>
    <xdr:to>
      <xdr:col>0</xdr:col>
      <xdr:colOff>790575</xdr:colOff>
      <xdr:row>16</xdr:row>
      <xdr:rowOff>428625</xdr:rowOff>
    </xdr:to>
    <xdr:pic>
      <xdr:nvPicPr>
        <xdr:cNvPr id="5153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8103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</xdr:row>
      <xdr:rowOff>47625</xdr:rowOff>
    </xdr:from>
    <xdr:to>
      <xdr:col>0</xdr:col>
      <xdr:colOff>781050</xdr:colOff>
      <xdr:row>24</xdr:row>
      <xdr:rowOff>428625</xdr:rowOff>
    </xdr:to>
    <xdr:pic>
      <xdr:nvPicPr>
        <xdr:cNvPr id="5153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1917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</xdr:row>
      <xdr:rowOff>76200</xdr:rowOff>
    </xdr:from>
    <xdr:to>
      <xdr:col>0</xdr:col>
      <xdr:colOff>752475</xdr:colOff>
      <xdr:row>32</xdr:row>
      <xdr:rowOff>457200</xdr:rowOff>
    </xdr:to>
    <xdr:pic>
      <xdr:nvPicPr>
        <xdr:cNvPr id="5153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6017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41</xdr:row>
      <xdr:rowOff>66675</xdr:rowOff>
    </xdr:from>
    <xdr:to>
      <xdr:col>0</xdr:col>
      <xdr:colOff>790575</xdr:colOff>
      <xdr:row>41</xdr:row>
      <xdr:rowOff>447675</xdr:rowOff>
    </xdr:to>
    <xdr:pic>
      <xdr:nvPicPr>
        <xdr:cNvPr id="5154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49</xdr:row>
      <xdr:rowOff>57150</xdr:rowOff>
    </xdr:from>
    <xdr:to>
      <xdr:col>0</xdr:col>
      <xdr:colOff>771525</xdr:colOff>
      <xdr:row>49</xdr:row>
      <xdr:rowOff>438150</xdr:rowOff>
    </xdr:to>
    <xdr:pic>
      <xdr:nvPicPr>
        <xdr:cNvPr id="5154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5168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57</xdr:row>
      <xdr:rowOff>57150</xdr:rowOff>
    </xdr:from>
    <xdr:to>
      <xdr:col>0</xdr:col>
      <xdr:colOff>800100</xdr:colOff>
      <xdr:row>57</xdr:row>
      <xdr:rowOff>438150</xdr:rowOff>
    </xdr:to>
    <xdr:pic>
      <xdr:nvPicPr>
        <xdr:cNvPr id="515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8982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57</xdr:row>
      <xdr:rowOff>152400</xdr:rowOff>
    </xdr:from>
    <xdr:to>
      <xdr:col>0</xdr:col>
      <xdr:colOff>1552575</xdr:colOff>
      <xdr:row>57</xdr:row>
      <xdr:rowOff>428625</xdr:rowOff>
    </xdr:to>
    <xdr:pic>
      <xdr:nvPicPr>
        <xdr:cNvPr id="51543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39934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41</xdr:row>
      <xdr:rowOff>161925</xdr:rowOff>
    </xdr:from>
    <xdr:to>
      <xdr:col>0</xdr:col>
      <xdr:colOff>1581150</xdr:colOff>
      <xdr:row>41</xdr:row>
      <xdr:rowOff>438150</xdr:rowOff>
    </xdr:to>
    <xdr:pic>
      <xdr:nvPicPr>
        <xdr:cNvPr id="51544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72402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32</xdr:row>
      <xdr:rowOff>180975</xdr:rowOff>
    </xdr:from>
    <xdr:to>
      <xdr:col>0</xdr:col>
      <xdr:colOff>1543050</xdr:colOff>
      <xdr:row>32</xdr:row>
      <xdr:rowOff>457200</xdr:rowOff>
    </xdr:to>
    <xdr:pic>
      <xdr:nvPicPr>
        <xdr:cNvPr id="51545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7064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16</xdr:row>
      <xdr:rowOff>161925</xdr:rowOff>
    </xdr:from>
    <xdr:to>
      <xdr:col>0</xdr:col>
      <xdr:colOff>1552575</xdr:colOff>
      <xdr:row>16</xdr:row>
      <xdr:rowOff>438150</xdr:rowOff>
    </xdr:to>
    <xdr:pic>
      <xdr:nvPicPr>
        <xdr:cNvPr id="51546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9246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8</xdr:row>
      <xdr:rowOff>152400</xdr:rowOff>
    </xdr:from>
    <xdr:to>
      <xdr:col>0</xdr:col>
      <xdr:colOff>1562100</xdr:colOff>
      <xdr:row>8</xdr:row>
      <xdr:rowOff>428625</xdr:rowOff>
    </xdr:to>
    <xdr:pic>
      <xdr:nvPicPr>
        <xdr:cNvPr id="51547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33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0</xdr:row>
      <xdr:rowOff>123825</xdr:rowOff>
    </xdr:from>
    <xdr:to>
      <xdr:col>0</xdr:col>
      <xdr:colOff>1581150</xdr:colOff>
      <xdr:row>0</xdr:row>
      <xdr:rowOff>400050</xdr:rowOff>
    </xdr:to>
    <xdr:pic>
      <xdr:nvPicPr>
        <xdr:cNvPr id="51548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238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24</xdr:row>
      <xdr:rowOff>152400</xdr:rowOff>
    </xdr:from>
    <xdr:to>
      <xdr:col>0</xdr:col>
      <xdr:colOff>1590675</xdr:colOff>
      <xdr:row>24</xdr:row>
      <xdr:rowOff>428625</xdr:rowOff>
    </xdr:to>
    <xdr:pic>
      <xdr:nvPicPr>
        <xdr:cNvPr id="51549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2965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49</xdr:row>
      <xdr:rowOff>161925</xdr:rowOff>
    </xdr:from>
    <xdr:to>
      <xdr:col>0</xdr:col>
      <xdr:colOff>1524000</xdr:colOff>
      <xdr:row>49</xdr:row>
      <xdr:rowOff>438150</xdr:rowOff>
    </xdr:to>
    <xdr:pic>
      <xdr:nvPicPr>
        <xdr:cNvPr id="51550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06216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800100</xdr:colOff>
      <xdr:row>0</xdr:row>
      <xdr:rowOff>447675</xdr:rowOff>
    </xdr:to>
    <xdr:pic>
      <xdr:nvPicPr>
        <xdr:cNvPr id="4744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47625</xdr:rowOff>
    </xdr:from>
    <xdr:to>
      <xdr:col>0</xdr:col>
      <xdr:colOff>800100</xdr:colOff>
      <xdr:row>8</xdr:row>
      <xdr:rowOff>428625</xdr:rowOff>
    </xdr:to>
    <xdr:pic>
      <xdr:nvPicPr>
        <xdr:cNvPr id="474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290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16</xdr:row>
      <xdr:rowOff>57150</xdr:rowOff>
    </xdr:from>
    <xdr:to>
      <xdr:col>0</xdr:col>
      <xdr:colOff>781050</xdr:colOff>
      <xdr:row>16</xdr:row>
      <xdr:rowOff>438150</xdr:rowOff>
    </xdr:to>
    <xdr:pic>
      <xdr:nvPicPr>
        <xdr:cNvPr id="4744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8199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24</xdr:row>
      <xdr:rowOff>47625</xdr:rowOff>
    </xdr:from>
    <xdr:to>
      <xdr:col>0</xdr:col>
      <xdr:colOff>790575</xdr:colOff>
      <xdr:row>24</xdr:row>
      <xdr:rowOff>428625</xdr:rowOff>
    </xdr:to>
    <xdr:pic>
      <xdr:nvPicPr>
        <xdr:cNvPr id="4744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1917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32</xdr:row>
      <xdr:rowOff>66675</xdr:rowOff>
    </xdr:from>
    <xdr:to>
      <xdr:col>0</xdr:col>
      <xdr:colOff>828675</xdr:colOff>
      <xdr:row>32</xdr:row>
      <xdr:rowOff>447675</xdr:rowOff>
    </xdr:to>
    <xdr:pic>
      <xdr:nvPicPr>
        <xdr:cNvPr id="4744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5921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41</xdr:row>
      <xdr:rowOff>38100</xdr:rowOff>
    </xdr:from>
    <xdr:to>
      <xdr:col>0</xdr:col>
      <xdr:colOff>819150</xdr:colOff>
      <xdr:row>41</xdr:row>
      <xdr:rowOff>419100</xdr:rowOff>
    </xdr:to>
    <xdr:pic>
      <xdr:nvPicPr>
        <xdr:cNvPr id="4744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164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49</xdr:row>
      <xdr:rowOff>57150</xdr:rowOff>
    </xdr:from>
    <xdr:to>
      <xdr:col>0</xdr:col>
      <xdr:colOff>847725</xdr:colOff>
      <xdr:row>49</xdr:row>
      <xdr:rowOff>438150</xdr:rowOff>
    </xdr:to>
    <xdr:pic>
      <xdr:nvPicPr>
        <xdr:cNvPr id="4744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5168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57</xdr:row>
      <xdr:rowOff>57150</xdr:rowOff>
    </xdr:from>
    <xdr:to>
      <xdr:col>0</xdr:col>
      <xdr:colOff>838200</xdr:colOff>
      <xdr:row>57</xdr:row>
      <xdr:rowOff>438150</xdr:rowOff>
    </xdr:to>
    <xdr:pic>
      <xdr:nvPicPr>
        <xdr:cNvPr id="4744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38982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0</xdr:row>
      <xdr:rowOff>161925</xdr:rowOff>
    </xdr:from>
    <xdr:to>
      <xdr:col>0</xdr:col>
      <xdr:colOff>1590675</xdr:colOff>
      <xdr:row>0</xdr:row>
      <xdr:rowOff>438150</xdr:rowOff>
    </xdr:to>
    <xdr:pic>
      <xdr:nvPicPr>
        <xdr:cNvPr id="47449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619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8</xdr:row>
      <xdr:rowOff>152400</xdr:rowOff>
    </xdr:from>
    <xdr:to>
      <xdr:col>0</xdr:col>
      <xdr:colOff>1571625</xdr:colOff>
      <xdr:row>8</xdr:row>
      <xdr:rowOff>428625</xdr:rowOff>
    </xdr:to>
    <xdr:pic>
      <xdr:nvPicPr>
        <xdr:cNvPr id="47450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533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16</xdr:row>
      <xdr:rowOff>152400</xdr:rowOff>
    </xdr:from>
    <xdr:to>
      <xdr:col>0</xdr:col>
      <xdr:colOff>1562100</xdr:colOff>
      <xdr:row>16</xdr:row>
      <xdr:rowOff>428625</xdr:rowOff>
    </xdr:to>
    <xdr:pic>
      <xdr:nvPicPr>
        <xdr:cNvPr id="47451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915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142875</xdr:rowOff>
    </xdr:from>
    <xdr:to>
      <xdr:col>0</xdr:col>
      <xdr:colOff>1552575</xdr:colOff>
      <xdr:row>24</xdr:row>
      <xdr:rowOff>419100</xdr:rowOff>
    </xdr:to>
    <xdr:pic>
      <xdr:nvPicPr>
        <xdr:cNvPr id="47452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287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32</xdr:row>
      <xdr:rowOff>161925</xdr:rowOff>
    </xdr:from>
    <xdr:to>
      <xdr:col>0</xdr:col>
      <xdr:colOff>1600200</xdr:colOff>
      <xdr:row>32</xdr:row>
      <xdr:rowOff>438150</xdr:rowOff>
    </xdr:to>
    <xdr:pic>
      <xdr:nvPicPr>
        <xdr:cNvPr id="47453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36874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41</xdr:row>
      <xdr:rowOff>142875</xdr:rowOff>
    </xdr:from>
    <xdr:to>
      <xdr:col>0</xdr:col>
      <xdr:colOff>1600200</xdr:colOff>
      <xdr:row>41</xdr:row>
      <xdr:rowOff>419100</xdr:rowOff>
    </xdr:to>
    <xdr:pic>
      <xdr:nvPicPr>
        <xdr:cNvPr id="47454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72212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49</xdr:row>
      <xdr:rowOff>152400</xdr:rowOff>
    </xdr:from>
    <xdr:to>
      <xdr:col>0</xdr:col>
      <xdr:colOff>1600200</xdr:colOff>
      <xdr:row>49</xdr:row>
      <xdr:rowOff>428625</xdr:rowOff>
    </xdr:to>
    <xdr:pic>
      <xdr:nvPicPr>
        <xdr:cNvPr id="47455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06121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57</xdr:row>
      <xdr:rowOff>161925</xdr:rowOff>
    </xdr:from>
    <xdr:to>
      <xdr:col>0</xdr:col>
      <xdr:colOff>1600200</xdr:colOff>
      <xdr:row>57</xdr:row>
      <xdr:rowOff>438150</xdr:rowOff>
    </xdr:to>
    <xdr:pic>
      <xdr:nvPicPr>
        <xdr:cNvPr id="47456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003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104775</xdr:rowOff>
    </xdr:from>
    <xdr:to>
      <xdr:col>0</xdr:col>
      <xdr:colOff>1495425</xdr:colOff>
      <xdr:row>0</xdr:row>
      <xdr:rowOff>381000</xdr:rowOff>
    </xdr:to>
    <xdr:pic>
      <xdr:nvPicPr>
        <xdr:cNvPr id="48465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04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8</xdr:row>
      <xdr:rowOff>123825</xdr:rowOff>
    </xdr:from>
    <xdr:to>
      <xdr:col>0</xdr:col>
      <xdr:colOff>1562100</xdr:colOff>
      <xdr:row>8</xdr:row>
      <xdr:rowOff>400050</xdr:rowOff>
    </xdr:to>
    <xdr:pic>
      <xdr:nvPicPr>
        <xdr:cNvPr id="4846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052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16</xdr:row>
      <xdr:rowOff>123825</xdr:rowOff>
    </xdr:from>
    <xdr:to>
      <xdr:col>0</xdr:col>
      <xdr:colOff>1543050</xdr:colOff>
      <xdr:row>16</xdr:row>
      <xdr:rowOff>400050</xdr:rowOff>
    </xdr:to>
    <xdr:pic>
      <xdr:nvPicPr>
        <xdr:cNvPr id="48467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8865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933450</xdr:colOff>
      <xdr:row>24</xdr:row>
      <xdr:rowOff>161925</xdr:rowOff>
    </xdr:from>
    <xdr:to>
      <xdr:col>0</xdr:col>
      <xdr:colOff>1533525</xdr:colOff>
      <xdr:row>24</xdr:row>
      <xdr:rowOff>438150</xdr:rowOff>
    </xdr:to>
    <xdr:pic>
      <xdr:nvPicPr>
        <xdr:cNvPr id="48468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3060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933450</xdr:colOff>
      <xdr:row>32</xdr:row>
      <xdr:rowOff>152400</xdr:rowOff>
    </xdr:from>
    <xdr:to>
      <xdr:col>0</xdr:col>
      <xdr:colOff>1533525</xdr:colOff>
      <xdr:row>32</xdr:row>
      <xdr:rowOff>428625</xdr:rowOff>
    </xdr:to>
    <xdr:pic>
      <xdr:nvPicPr>
        <xdr:cNvPr id="48469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36779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41</xdr:row>
      <xdr:rowOff>171450</xdr:rowOff>
    </xdr:from>
    <xdr:to>
      <xdr:col>0</xdr:col>
      <xdr:colOff>1524000</xdr:colOff>
      <xdr:row>41</xdr:row>
      <xdr:rowOff>447675</xdr:rowOff>
    </xdr:to>
    <xdr:pic>
      <xdr:nvPicPr>
        <xdr:cNvPr id="48470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7249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933450</xdr:colOff>
      <xdr:row>49</xdr:row>
      <xdr:rowOff>161925</xdr:rowOff>
    </xdr:from>
    <xdr:to>
      <xdr:col>0</xdr:col>
      <xdr:colOff>1533525</xdr:colOff>
      <xdr:row>49</xdr:row>
      <xdr:rowOff>438150</xdr:rowOff>
    </xdr:to>
    <xdr:pic>
      <xdr:nvPicPr>
        <xdr:cNvPr id="48471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06216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57</xdr:row>
      <xdr:rowOff>152400</xdr:rowOff>
    </xdr:from>
    <xdr:to>
      <xdr:col>0</xdr:col>
      <xdr:colOff>1543050</xdr:colOff>
      <xdr:row>57</xdr:row>
      <xdr:rowOff>428625</xdr:rowOff>
    </xdr:to>
    <xdr:pic>
      <xdr:nvPicPr>
        <xdr:cNvPr id="4847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39934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0</xdr:col>
      <xdr:colOff>704850</xdr:colOff>
      <xdr:row>0</xdr:row>
      <xdr:rowOff>447675</xdr:rowOff>
    </xdr:to>
    <xdr:pic>
      <xdr:nvPicPr>
        <xdr:cNvPr id="4847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</xdr:row>
      <xdr:rowOff>66675</xdr:rowOff>
    </xdr:from>
    <xdr:to>
      <xdr:col>0</xdr:col>
      <xdr:colOff>714375</xdr:colOff>
      <xdr:row>8</xdr:row>
      <xdr:rowOff>447675</xdr:rowOff>
    </xdr:to>
    <xdr:pic>
      <xdr:nvPicPr>
        <xdr:cNvPr id="4847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480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</xdr:row>
      <xdr:rowOff>66675</xdr:rowOff>
    </xdr:from>
    <xdr:to>
      <xdr:col>0</xdr:col>
      <xdr:colOff>704850</xdr:colOff>
      <xdr:row>16</xdr:row>
      <xdr:rowOff>447675</xdr:rowOff>
    </xdr:to>
    <xdr:pic>
      <xdr:nvPicPr>
        <xdr:cNvPr id="4847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8294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24</xdr:row>
      <xdr:rowOff>76200</xdr:rowOff>
    </xdr:from>
    <xdr:to>
      <xdr:col>0</xdr:col>
      <xdr:colOff>704850</xdr:colOff>
      <xdr:row>24</xdr:row>
      <xdr:rowOff>457200</xdr:rowOff>
    </xdr:to>
    <xdr:pic>
      <xdr:nvPicPr>
        <xdr:cNvPr id="4847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2203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32</xdr:row>
      <xdr:rowOff>76200</xdr:rowOff>
    </xdr:from>
    <xdr:to>
      <xdr:col>0</xdr:col>
      <xdr:colOff>704850</xdr:colOff>
      <xdr:row>32</xdr:row>
      <xdr:rowOff>457200</xdr:rowOff>
    </xdr:to>
    <xdr:pic>
      <xdr:nvPicPr>
        <xdr:cNvPr id="4847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6017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85725</xdr:rowOff>
    </xdr:from>
    <xdr:to>
      <xdr:col>0</xdr:col>
      <xdr:colOff>704850</xdr:colOff>
      <xdr:row>41</xdr:row>
      <xdr:rowOff>466725</xdr:rowOff>
    </xdr:to>
    <xdr:pic>
      <xdr:nvPicPr>
        <xdr:cNvPr id="48478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640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49</xdr:row>
      <xdr:rowOff>76200</xdr:rowOff>
    </xdr:from>
    <xdr:to>
      <xdr:col>0</xdr:col>
      <xdr:colOff>704850</xdr:colOff>
      <xdr:row>49</xdr:row>
      <xdr:rowOff>457200</xdr:rowOff>
    </xdr:to>
    <xdr:pic>
      <xdr:nvPicPr>
        <xdr:cNvPr id="48479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5359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57</xdr:row>
      <xdr:rowOff>76200</xdr:rowOff>
    </xdr:from>
    <xdr:to>
      <xdr:col>0</xdr:col>
      <xdr:colOff>704850</xdr:colOff>
      <xdr:row>57</xdr:row>
      <xdr:rowOff>457200</xdr:rowOff>
    </xdr:to>
    <xdr:pic>
      <xdr:nvPicPr>
        <xdr:cNvPr id="4848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9172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781050</xdr:colOff>
      <xdr:row>0</xdr:row>
      <xdr:rowOff>438150</xdr:rowOff>
    </xdr:to>
    <xdr:pic>
      <xdr:nvPicPr>
        <xdr:cNvPr id="4449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8</xdr:row>
      <xdr:rowOff>47625</xdr:rowOff>
    </xdr:from>
    <xdr:to>
      <xdr:col>0</xdr:col>
      <xdr:colOff>771525</xdr:colOff>
      <xdr:row>8</xdr:row>
      <xdr:rowOff>428625</xdr:rowOff>
    </xdr:to>
    <xdr:pic>
      <xdr:nvPicPr>
        <xdr:cNvPr id="4449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4290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16</xdr:row>
      <xdr:rowOff>47625</xdr:rowOff>
    </xdr:from>
    <xdr:to>
      <xdr:col>0</xdr:col>
      <xdr:colOff>771525</xdr:colOff>
      <xdr:row>16</xdr:row>
      <xdr:rowOff>428625</xdr:rowOff>
    </xdr:to>
    <xdr:pic>
      <xdr:nvPicPr>
        <xdr:cNvPr id="4449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8103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</xdr:row>
      <xdr:rowOff>57150</xdr:rowOff>
    </xdr:from>
    <xdr:to>
      <xdr:col>0</xdr:col>
      <xdr:colOff>781050</xdr:colOff>
      <xdr:row>24</xdr:row>
      <xdr:rowOff>438150</xdr:rowOff>
    </xdr:to>
    <xdr:pic>
      <xdr:nvPicPr>
        <xdr:cNvPr id="4450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2012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32</xdr:row>
      <xdr:rowOff>57150</xdr:rowOff>
    </xdr:from>
    <xdr:to>
      <xdr:col>0</xdr:col>
      <xdr:colOff>790575</xdr:colOff>
      <xdr:row>32</xdr:row>
      <xdr:rowOff>438150</xdr:rowOff>
    </xdr:to>
    <xdr:pic>
      <xdr:nvPicPr>
        <xdr:cNvPr id="4450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5826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41</xdr:row>
      <xdr:rowOff>38100</xdr:rowOff>
    </xdr:from>
    <xdr:to>
      <xdr:col>0</xdr:col>
      <xdr:colOff>762000</xdr:colOff>
      <xdr:row>41</xdr:row>
      <xdr:rowOff>419100</xdr:rowOff>
    </xdr:to>
    <xdr:pic>
      <xdr:nvPicPr>
        <xdr:cNvPr id="4450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164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49</xdr:row>
      <xdr:rowOff>47625</xdr:rowOff>
    </xdr:from>
    <xdr:to>
      <xdr:col>0</xdr:col>
      <xdr:colOff>781050</xdr:colOff>
      <xdr:row>49</xdr:row>
      <xdr:rowOff>428625</xdr:rowOff>
    </xdr:to>
    <xdr:pic>
      <xdr:nvPicPr>
        <xdr:cNvPr id="4450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5073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57</xdr:row>
      <xdr:rowOff>66675</xdr:rowOff>
    </xdr:from>
    <xdr:to>
      <xdr:col>0</xdr:col>
      <xdr:colOff>809625</xdr:colOff>
      <xdr:row>57</xdr:row>
      <xdr:rowOff>447675</xdr:rowOff>
    </xdr:to>
    <xdr:pic>
      <xdr:nvPicPr>
        <xdr:cNvPr id="4450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9077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0</xdr:row>
      <xdr:rowOff>152400</xdr:rowOff>
    </xdr:from>
    <xdr:to>
      <xdr:col>0</xdr:col>
      <xdr:colOff>1590675</xdr:colOff>
      <xdr:row>0</xdr:row>
      <xdr:rowOff>428625</xdr:rowOff>
    </xdr:to>
    <xdr:pic>
      <xdr:nvPicPr>
        <xdr:cNvPr id="44505" name="1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8</xdr:row>
      <xdr:rowOff>142875</xdr:rowOff>
    </xdr:from>
    <xdr:to>
      <xdr:col>0</xdr:col>
      <xdr:colOff>1552575</xdr:colOff>
      <xdr:row>8</xdr:row>
      <xdr:rowOff>419100</xdr:rowOff>
    </xdr:to>
    <xdr:pic>
      <xdr:nvPicPr>
        <xdr:cNvPr id="44506" name="1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242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16</xdr:row>
      <xdr:rowOff>152400</xdr:rowOff>
    </xdr:from>
    <xdr:to>
      <xdr:col>0</xdr:col>
      <xdr:colOff>1562100</xdr:colOff>
      <xdr:row>16</xdr:row>
      <xdr:rowOff>428625</xdr:rowOff>
    </xdr:to>
    <xdr:pic>
      <xdr:nvPicPr>
        <xdr:cNvPr id="44507" name="1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915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24</xdr:row>
      <xdr:rowOff>142875</xdr:rowOff>
    </xdr:from>
    <xdr:to>
      <xdr:col>0</xdr:col>
      <xdr:colOff>1581150</xdr:colOff>
      <xdr:row>24</xdr:row>
      <xdr:rowOff>419100</xdr:rowOff>
    </xdr:to>
    <xdr:pic>
      <xdr:nvPicPr>
        <xdr:cNvPr id="44508" name="2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287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32</xdr:row>
      <xdr:rowOff>142875</xdr:rowOff>
    </xdr:from>
    <xdr:to>
      <xdr:col>0</xdr:col>
      <xdr:colOff>1562100</xdr:colOff>
      <xdr:row>32</xdr:row>
      <xdr:rowOff>419100</xdr:rowOff>
    </xdr:to>
    <xdr:pic>
      <xdr:nvPicPr>
        <xdr:cNvPr id="44509" name="2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683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41</xdr:row>
      <xdr:rowOff>123825</xdr:rowOff>
    </xdr:from>
    <xdr:to>
      <xdr:col>0</xdr:col>
      <xdr:colOff>1543050</xdr:colOff>
      <xdr:row>41</xdr:row>
      <xdr:rowOff>400050</xdr:rowOff>
    </xdr:to>
    <xdr:pic>
      <xdr:nvPicPr>
        <xdr:cNvPr id="44510" name="2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7202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49</xdr:row>
      <xdr:rowOff>142875</xdr:rowOff>
    </xdr:from>
    <xdr:to>
      <xdr:col>0</xdr:col>
      <xdr:colOff>1562100</xdr:colOff>
      <xdr:row>49</xdr:row>
      <xdr:rowOff>419100</xdr:rowOff>
    </xdr:to>
    <xdr:pic>
      <xdr:nvPicPr>
        <xdr:cNvPr id="44511" name="2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6025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57</xdr:row>
      <xdr:rowOff>171450</xdr:rowOff>
    </xdr:from>
    <xdr:to>
      <xdr:col>0</xdr:col>
      <xdr:colOff>1552575</xdr:colOff>
      <xdr:row>57</xdr:row>
      <xdr:rowOff>447675</xdr:rowOff>
    </xdr:to>
    <xdr:pic>
      <xdr:nvPicPr>
        <xdr:cNvPr id="44512" name="2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40125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0</xdr:col>
      <xdr:colOff>828675</xdr:colOff>
      <xdr:row>0</xdr:row>
      <xdr:rowOff>428625</xdr:rowOff>
    </xdr:to>
    <xdr:pic>
      <xdr:nvPicPr>
        <xdr:cNvPr id="4949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76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8</xdr:row>
      <xdr:rowOff>57150</xdr:rowOff>
    </xdr:from>
    <xdr:to>
      <xdr:col>0</xdr:col>
      <xdr:colOff>828675</xdr:colOff>
      <xdr:row>8</xdr:row>
      <xdr:rowOff>438150</xdr:rowOff>
    </xdr:to>
    <xdr:pic>
      <xdr:nvPicPr>
        <xdr:cNvPr id="4949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16</xdr:row>
      <xdr:rowOff>47625</xdr:rowOff>
    </xdr:from>
    <xdr:to>
      <xdr:col>0</xdr:col>
      <xdr:colOff>828675</xdr:colOff>
      <xdr:row>16</xdr:row>
      <xdr:rowOff>428625</xdr:rowOff>
    </xdr:to>
    <xdr:pic>
      <xdr:nvPicPr>
        <xdr:cNvPr id="4949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8103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47625</xdr:rowOff>
    </xdr:from>
    <xdr:to>
      <xdr:col>0</xdr:col>
      <xdr:colOff>809625</xdr:colOff>
      <xdr:row>24</xdr:row>
      <xdr:rowOff>428625</xdr:rowOff>
    </xdr:to>
    <xdr:pic>
      <xdr:nvPicPr>
        <xdr:cNvPr id="4950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1917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32</xdr:row>
      <xdr:rowOff>66675</xdr:rowOff>
    </xdr:from>
    <xdr:to>
      <xdr:col>0</xdr:col>
      <xdr:colOff>800100</xdr:colOff>
      <xdr:row>32</xdr:row>
      <xdr:rowOff>447675</xdr:rowOff>
    </xdr:to>
    <xdr:pic>
      <xdr:nvPicPr>
        <xdr:cNvPr id="4950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5921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41</xdr:row>
      <xdr:rowOff>47625</xdr:rowOff>
    </xdr:from>
    <xdr:to>
      <xdr:col>0</xdr:col>
      <xdr:colOff>800100</xdr:colOff>
      <xdr:row>41</xdr:row>
      <xdr:rowOff>428625</xdr:rowOff>
    </xdr:to>
    <xdr:pic>
      <xdr:nvPicPr>
        <xdr:cNvPr id="4950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259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49</xdr:row>
      <xdr:rowOff>47625</xdr:rowOff>
    </xdr:from>
    <xdr:to>
      <xdr:col>0</xdr:col>
      <xdr:colOff>819150</xdr:colOff>
      <xdr:row>49</xdr:row>
      <xdr:rowOff>428625</xdr:rowOff>
    </xdr:to>
    <xdr:pic>
      <xdr:nvPicPr>
        <xdr:cNvPr id="4950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5073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57</xdr:row>
      <xdr:rowOff>57150</xdr:rowOff>
    </xdr:from>
    <xdr:to>
      <xdr:col>0</xdr:col>
      <xdr:colOff>828675</xdr:colOff>
      <xdr:row>57</xdr:row>
      <xdr:rowOff>438150</xdr:rowOff>
    </xdr:to>
    <xdr:pic>
      <xdr:nvPicPr>
        <xdr:cNvPr id="4950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982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0</xdr:row>
      <xdr:rowOff>161925</xdr:rowOff>
    </xdr:from>
    <xdr:to>
      <xdr:col>0</xdr:col>
      <xdr:colOff>1609725</xdr:colOff>
      <xdr:row>0</xdr:row>
      <xdr:rowOff>438150</xdr:rowOff>
    </xdr:to>
    <xdr:pic>
      <xdr:nvPicPr>
        <xdr:cNvPr id="49505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19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8</xdr:row>
      <xdr:rowOff>161925</xdr:rowOff>
    </xdr:from>
    <xdr:to>
      <xdr:col>0</xdr:col>
      <xdr:colOff>1590675</xdr:colOff>
      <xdr:row>8</xdr:row>
      <xdr:rowOff>438150</xdr:rowOff>
    </xdr:to>
    <xdr:pic>
      <xdr:nvPicPr>
        <xdr:cNvPr id="49506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5433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1038225</xdr:colOff>
      <xdr:row>16</xdr:row>
      <xdr:rowOff>171450</xdr:rowOff>
    </xdr:from>
    <xdr:to>
      <xdr:col>0</xdr:col>
      <xdr:colOff>1638300</xdr:colOff>
      <xdr:row>16</xdr:row>
      <xdr:rowOff>447675</xdr:rowOff>
    </xdr:to>
    <xdr:pic>
      <xdr:nvPicPr>
        <xdr:cNvPr id="49507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69342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24</xdr:row>
      <xdr:rowOff>161925</xdr:rowOff>
    </xdr:from>
    <xdr:to>
      <xdr:col>0</xdr:col>
      <xdr:colOff>1609725</xdr:colOff>
      <xdr:row>24</xdr:row>
      <xdr:rowOff>438150</xdr:rowOff>
    </xdr:to>
    <xdr:pic>
      <xdr:nvPicPr>
        <xdr:cNvPr id="49508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3060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32</xdr:row>
      <xdr:rowOff>161925</xdr:rowOff>
    </xdr:from>
    <xdr:to>
      <xdr:col>0</xdr:col>
      <xdr:colOff>1581150</xdr:colOff>
      <xdr:row>32</xdr:row>
      <xdr:rowOff>438150</xdr:rowOff>
    </xdr:to>
    <xdr:pic>
      <xdr:nvPicPr>
        <xdr:cNvPr id="49509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6874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41</xdr:row>
      <xdr:rowOff>171450</xdr:rowOff>
    </xdr:from>
    <xdr:to>
      <xdr:col>0</xdr:col>
      <xdr:colOff>1562100</xdr:colOff>
      <xdr:row>41</xdr:row>
      <xdr:rowOff>447675</xdr:rowOff>
    </xdr:to>
    <xdr:pic>
      <xdr:nvPicPr>
        <xdr:cNvPr id="49510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249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49</xdr:row>
      <xdr:rowOff>133350</xdr:rowOff>
    </xdr:from>
    <xdr:to>
      <xdr:col>0</xdr:col>
      <xdr:colOff>1609725</xdr:colOff>
      <xdr:row>49</xdr:row>
      <xdr:rowOff>409575</xdr:rowOff>
    </xdr:to>
    <xdr:pic>
      <xdr:nvPicPr>
        <xdr:cNvPr id="49511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5930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1019175</xdr:colOff>
      <xdr:row>57</xdr:row>
      <xdr:rowOff>161925</xdr:rowOff>
    </xdr:from>
    <xdr:to>
      <xdr:col>0</xdr:col>
      <xdr:colOff>1619250</xdr:colOff>
      <xdr:row>57</xdr:row>
      <xdr:rowOff>438150</xdr:rowOff>
    </xdr:to>
    <xdr:pic>
      <xdr:nvPicPr>
        <xdr:cNvPr id="49512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003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54"/>
  <sheetViews>
    <sheetView showGridLines="0" zoomScaleNormal="100" zoomScaleSheetLayoutView="90" workbookViewId="0">
      <selection activeCell="A11" sqref="A11"/>
    </sheetView>
  </sheetViews>
  <sheetFormatPr baseColWidth="10" defaultRowHeight="12.75" x14ac:dyDescent="0.2"/>
  <cols>
    <col min="1" max="1" width="10" style="2" bestFit="1" customWidth="1"/>
    <col min="2" max="2" width="10.7109375" style="2" customWidth="1"/>
    <col min="3" max="3" width="37.7109375" customWidth="1"/>
    <col min="4" max="4" width="10.7109375" customWidth="1"/>
    <col min="5" max="5" width="37.7109375" customWidth="1"/>
    <col min="6" max="6" width="14.28515625" customWidth="1"/>
    <col min="7" max="7" width="12" customWidth="1"/>
    <col min="8" max="9" width="12.85546875" customWidth="1"/>
  </cols>
  <sheetData>
    <row r="1" spans="1:9" ht="69.75" customHeight="1" thickTop="1" thickBot="1" x14ac:dyDescent="0.25">
      <c r="A1" s="296" t="s">
        <v>113</v>
      </c>
      <c r="B1" s="297"/>
      <c r="C1" s="297"/>
      <c r="D1" s="297"/>
      <c r="E1" s="297"/>
      <c r="F1" s="297"/>
      <c r="G1" s="297"/>
      <c r="H1" s="297"/>
      <c r="I1" s="52"/>
    </row>
    <row r="2" spans="1:9" ht="39.950000000000003" customHeight="1" thickTop="1" thickBot="1" x14ac:dyDescent="0.25">
      <c r="A2" s="51" t="s">
        <v>2</v>
      </c>
      <c r="B2" s="282" t="s">
        <v>99</v>
      </c>
      <c r="C2" s="51" t="s">
        <v>0</v>
      </c>
      <c r="D2" s="51" t="s">
        <v>100</v>
      </c>
      <c r="E2" s="51" t="s">
        <v>1</v>
      </c>
      <c r="F2" s="51" t="s">
        <v>43</v>
      </c>
      <c r="G2" s="51" t="s">
        <v>44</v>
      </c>
      <c r="H2" s="54" t="s">
        <v>45</v>
      </c>
      <c r="I2" s="51" t="s">
        <v>30</v>
      </c>
    </row>
    <row r="3" spans="1:9" ht="15.95" customHeight="1" thickTop="1" x14ac:dyDescent="0.25">
      <c r="A3" s="86">
        <v>116</v>
      </c>
      <c r="B3" s="285"/>
      <c r="C3" s="87" t="s">
        <v>114</v>
      </c>
      <c r="D3" s="87"/>
      <c r="E3" s="87" t="s">
        <v>115</v>
      </c>
      <c r="F3" s="88"/>
      <c r="G3" s="88"/>
      <c r="H3" s="89"/>
      <c r="I3" s="90">
        <f>F3+G3+H3</f>
        <v>0</v>
      </c>
    </row>
    <row r="4" spans="1:9" ht="15.95" customHeight="1" x14ac:dyDescent="0.25">
      <c r="A4" s="91">
        <v>117</v>
      </c>
      <c r="B4" s="286"/>
      <c r="C4" s="239" t="s">
        <v>116</v>
      </c>
      <c r="D4" s="239"/>
      <c r="E4" s="92" t="s">
        <v>117</v>
      </c>
      <c r="F4" s="93"/>
      <c r="G4" s="93"/>
      <c r="H4" s="94"/>
      <c r="I4" s="95">
        <f t="shared" ref="I4:I52" si="0">F4+G4+H4</f>
        <v>0</v>
      </c>
    </row>
    <row r="5" spans="1:9" ht="15.95" customHeight="1" x14ac:dyDescent="0.25">
      <c r="A5" s="96">
        <v>118</v>
      </c>
      <c r="B5" s="287"/>
      <c r="C5" s="92" t="s">
        <v>118</v>
      </c>
      <c r="D5" s="92"/>
      <c r="E5" s="92" t="s">
        <v>119</v>
      </c>
      <c r="F5" s="93"/>
      <c r="G5" s="93"/>
      <c r="H5" s="94"/>
      <c r="I5" s="95">
        <f t="shared" si="0"/>
        <v>0</v>
      </c>
    </row>
    <row r="6" spans="1:9" ht="15.95" customHeight="1" x14ac:dyDescent="0.25">
      <c r="A6" s="96">
        <v>108</v>
      </c>
      <c r="B6" s="287"/>
      <c r="C6" s="92" t="s">
        <v>120</v>
      </c>
      <c r="D6" s="92"/>
      <c r="E6" s="92" t="s">
        <v>121</v>
      </c>
      <c r="F6" s="93"/>
      <c r="G6" s="93"/>
      <c r="H6" s="94"/>
      <c r="I6" s="95">
        <f t="shared" si="0"/>
        <v>0</v>
      </c>
    </row>
    <row r="7" spans="1:9" ht="15.95" customHeight="1" x14ac:dyDescent="0.25">
      <c r="A7" s="96">
        <v>120</v>
      </c>
      <c r="B7" s="287"/>
      <c r="C7" s="92" t="s">
        <v>122</v>
      </c>
      <c r="D7" s="92"/>
      <c r="E7" s="92" t="s">
        <v>123</v>
      </c>
      <c r="F7" s="93"/>
      <c r="G7" s="93"/>
      <c r="H7" s="94"/>
      <c r="I7" s="95">
        <f t="shared" si="0"/>
        <v>0</v>
      </c>
    </row>
    <row r="8" spans="1:9" ht="15.95" customHeight="1" x14ac:dyDescent="0.25">
      <c r="A8" s="96">
        <v>121</v>
      </c>
      <c r="B8" s="287"/>
      <c r="C8" s="92" t="s">
        <v>124</v>
      </c>
      <c r="D8" s="92"/>
      <c r="E8" s="92" t="s">
        <v>125</v>
      </c>
      <c r="F8" s="93"/>
      <c r="G8" s="93"/>
      <c r="H8" s="94"/>
      <c r="I8" s="95">
        <f t="shared" si="0"/>
        <v>0</v>
      </c>
    </row>
    <row r="9" spans="1:9" ht="15.95" customHeight="1" x14ac:dyDescent="0.25">
      <c r="A9" s="96">
        <v>122</v>
      </c>
      <c r="B9" s="287"/>
      <c r="C9" s="92" t="s">
        <v>126</v>
      </c>
      <c r="D9" s="92"/>
      <c r="E9" s="92" t="s">
        <v>127</v>
      </c>
      <c r="F9" s="93"/>
      <c r="G9" s="93"/>
      <c r="H9" s="94"/>
      <c r="I9" s="95">
        <f t="shared" si="0"/>
        <v>0</v>
      </c>
    </row>
    <row r="10" spans="1:9" ht="15.95" customHeight="1" x14ac:dyDescent="0.25">
      <c r="A10" s="96">
        <v>123</v>
      </c>
      <c r="B10" s="287"/>
      <c r="C10" s="150" t="s">
        <v>128</v>
      </c>
      <c r="D10" s="150"/>
      <c r="E10" s="150" t="s">
        <v>129</v>
      </c>
      <c r="F10" s="97"/>
      <c r="G10" s="97"/>
      <c r="H10" s="94"/>
      <c r="I10" s="95">
        <f t="shared" si="0"/>
        <v>0</v>
      </c>
    </row>
    <row r="11" spans="1:9" ht="15.95" customHeight="1" x14ac:dyDescent="0.25">
      <c r="A11" s="96">
        <v>119</v>
      </c>
      <c r="B11" s="287"/>
      <c r="C11" s="92" t="s">
        <v>130</v>
      </c>
      <c r="D11" s="92"/>
      <c r="E11" s="92" t="s">
        <v>131</v>
      </c>
      <c r="F11" s="93"/>
      <c r="G11" s="93"/>
      <c r="H11" s="94"/>
      <c r="I11" s="95">
        <f t="shared" si="0"/>
        <v>0</v>
      </c>
    </row>
    <row r="12" spans="1:9" ht="15.95" customHeight="1" x14ac:dyDescent="0.25">
      <c r="A12" s="96">
        <v>100</v>
      </c>
      <c r="B12" s="287"/>
      <c r="C12" s="92" t="s">
        <v>133</v>
      </c>
      <c r="D12" s="92"/>
      <c r="E12" s="92" t="s">
        <v>132</v>
      </c>
      <c r="F12" s="93"/>
      <c r="G12" s="93"/>
      <c r="H12" s="94"/>
      <c r="I12" s="95">
        <f t="shared" si="0"/>
        <v>0</v>
      </c>
    </row>
    <row r="13" spans="1:9" ht="15.95" customHeight="1" x14ac:dyDescent="0.25">
      <c r="A13" s="96"/>
      <c r="B13" s="287"/>
      <c r="C13" s="92"/>
      <c r="D13" s="92"/>
      <c r="E13" s="92"/>
      <c r="F13" s="93"/>
      <c r="G13" s="93"/>
      <c r="H13" s="94"/>
      <c r="I13" s="95">
        <f t="shared" si="0"/>
        <v>0</v>
      </c>
    </row>
    <row r="14" spans="1:9" ht="15.95" customHeight="1" x14ac:dyDescent="0.25">
      <c r="A14" s="96"/>
      <c r="B14" s="287"/>
      <c r="C14" s="92"/>
      <c r="D14" s="92"/>
      <c r="E14" s="92"/>
      <c r="F14" s="93"/>
      <c r="G14" s="93"/>
      <c r="H14" s="94"/>
      <c r="I14" s="95">
        <f t="shared" si="0"/>
        <v>0</v>
      </c>
    </row>
    <row r="15" spans="1:9" ht="15.95" customHeight="1" x14ac:dyDescent="0.25">
      <c r="A15" s="96"/>
      <c r="B15" s="287"/>
      <c r="C15" s="92"/>
      <c r="D15" s="92"/>
      <c r="E15" s="92"/>
      <c r="F15" s="93"/>
      <c r="G15" s="93"/>
      <c r="H15" s="94"/>
      <c r="I15" s="95">
        <f t="shared" si="0"/>
        <v>0</v>
      </c>
    </row>
    <row r="16" spans="1:9" ht="15.95" customHeight="1" x14ac:dyDescent="0.25">
      <c r="A16" s="96"/>
      <c r="B16" s="287"/>
      <c r="C16" s="92"/>
      <c r="D16" s="92"/>
      <c r="E16" s="92"/>
      <c r="F16" s="93"/>
      <c r="G16" s="93"/>
      <c r="H16" s="94"/>
      <c r="I16" s="95">
        <f t="shared" si="0"/>
        <v>0</v>
      </c>
    </row>
    <row r="17" spans="1:9" ht="15.95" customHeight="1" x14ac:dyDescent="0.25">
      <c r="A17" s="96"/>
      <c r="B17" s="287"/>
      <c r="C17" s="92"/>
      <c r="D17" s="92"/>
      <c r="E17" s="92"/>
      <c r="F17" s="93"/>
      <c r="G17" s="93"/>
      <c r="H17" s="94"/>
      <c r="I17" s="95">
        <f t="shared" si="0"/>
        <v>0</v>
      </c>
    </row>
    <row r="18" spans="1:9" ht="15.95" customHeight="1" x14ac:dyDescent="0.25">
      <c r="A18" s="96"/>
      <c r="B18" s="287"/>
      <c r="C18" s="92"/>
      <c r="D18" s="92"/>
      <c r="E18" s="92"/>
      <c r="F18" s="93"/>
      <c r="G18" s="93"/>
      <c r="H18" s="94"/>
      <c r="I18" s="95">
        <f t="shared" si="0"/>
        <v>0</v>
      </c>
    </row>
    <row r="19" spans="1:9" ht="15.95" customHeight="1" x14ac:dyDescent="0.25">
      <c r="A19" s="96"/>
      <c r="B19" s="287"/>
      <c r="C19" s="150"/>
      <c r="D19" s="150"/>
      <c r="E19" s="150"/>
      <c r="F19" s="97"/>
      <c r="G19" s="97"/>
      <c r="H19" s="94"/>
      <c r="I19" s="95">
        <f t="shared" si="0"/>
        <v>0</v>
      </c>
    </row>
    <row r="20" spans="1:9" ht="15.95" customHeight="1" x14ac:dyDescent="0.25">
      <c r="A20" s="96"/>
      <c r="B20" s="287"/>
      <c r="C20" s="92"/>
      <c r="D20" s="92"/>
      <c r="E20" s="92"/>
      <c r="F20" s="93"/>
      <c r="G20" s="93"/>
      <c r="H20" s="94"/>
      <c r="I20" s="95">
        <f t="shared" si="0"/>
        <v>0</v>
      </c>
    </row>
    <row r="21" spans="1:9" ht="15.95" customHeight="1" x14ac:dyDescent="0.25">
      <c r="A21" s="96"/>
      <c r="B21" s="287"/>
      <c r="C21" s="150"/>
      <c r="D21" s="150"/>
      <c r="E21" s="150"/>
      <c r="F21" s="97"/>
      <c r="G21" s="97"/>
      <c r="H21" s="94"/>
      <c r="I21" s="95">
        <f t="shared" si="0"/>
        <v>0</v>
      </c>
    </row>
    <row r="22" spans="1:9" ht="15.95" customHeight="1" x14ac:dyDescent="0.25">
      <c r="A22" s="96"/>
      <c r="B22" s="287"/>
      <c r="C22" s="150"/>
      <c r="D22" s="150"/>
      <c r="E22" s="150"/>
      <c r="F22" s="97"/>
      <c r="G22" s="97"/>
      <c r="H22" s="94"/>
      <c r="I22" s="95">
        <f t="shared" si="0"/>
        <v>0</v>
      </c>
    </row>
    <row r="23" spans="1:9" ht="15.95" customHeight="1" x14ac:dyDescent="0.25">
      <c r="A23" s="96"/>
      <c r="B23" s="287"/>
      <c r="C23" s="150"/>
      <c r="D23" s="150"/>
      <c r="E23" s="150"/>
      <c r="F23" s="97"/>
      <c r="G23" s="97"/>
      <c r="H23" s="94"/>
      <c r="I23" s="95">
        <f t="shared" si="0"/>
        <v>0</v>
      </c>
    </row>
    <row r="24" spans="1:9" ht="15.95" customHeight="1" x14ac:dyDescent="0.25">
      <c r="A24" s="96"/>
      <c r="B24" s="287"/>
      <c r="C24" s="150"/>
      <c r="D24" s="150"/>
      <c r="E24" s="150"/>
      <c r="F24" s="97"/>
      <c r="G24" s="97"/>
      <c r="H24" s="94"/>
      <c r="I24" s="95">
        <f t="shared" si="0"/>
        <v>0</v>
      </c>
    </row>
    <row r="25" spans="1:9" ht="15.95" customHeight="1" x14ac:dyDescent="0.25">
      <c r="A25" s="96"/>
      <c r="B25" s="287"/>
      <c r="C25" s="150"/>
      <c r="D25" s="150"/>
      <c r="E25" s="150"/>
      <c r="F25" s="97"/>
      <c r="G25" s="97"/>
      <c r="H25" s="94"/>
      <c r="I25" s="95">
        <f t="shared" si="0"/>
        <v>0</v>
      </c>
    </row>
    <row r="26" spans="1:9" ht="15.95" customHeight="1" x14ac:dyDescent="0.25">
      <c r="A26" s="96"/>
      <c r="B26" s="287"/>
      <c r="C26" s="150"/>
      <c r="D26" s="150"/>
      <c r="E26" s="150"/>
      <c r="F26" s="97"/>
      <c r="G26" s="97"/>
      <c r="H26" s="94"/>
      <c r="I26" s="95">
        <f t="shared" si="0"/>
        <v>0</v>
      </c>
    </row>
    <row r="27" spans="1:9" ht="15.95" customHeight="1" x14ac:dyDescent="0.25">
      <c r="A27" s="96"/>
      <c r="B27" s="287"/>
      <c r="C27" s="150"/>
      <c r="D27" s="150"/>
      <c r="E27" s="150"/>
      <c r="F27" s="97"/>
      <c r="G27" s="97"/>
      <c r="H27" s="94"/>
      <c r="I27" s="95">
        <f t="shared" si="0"/>
        <v>0</v>
      </c>
    </row>
    <row r="28" spans="1:9" ht="15.95" customHeight="1" x14ac:dyDescent="0.25">
      <c r="A28" s="96"/>
      <c r="B28" s="287"/>
      <c r="C28" s="150"/>
      <c r="D28" s="150"/>
      <c r="E28" s="150"/>
      <c r="F28" s="97"/>
      <c r="G28" s="97"/>
      <c r="H28" s="94"/>
      <c r="I28" s="95">
        <f t="shared" si="0"/>
        <v>0</v>
      </c>
    </row>
    <row r="29" spans="1:9" ht="15.95" customHeight="1" x14ac:dyDescent="0.25">
      <c r="A29" s="96"/>
      <c r="B29" s="287"/>
      <c r="C29" s="150"/>
      <c r="D29" s="150"/>
      <c r="E29" s="150"/>
      <c r="F29" s="97"/>
      <c r="G29" s="97"/>
      <c r="H29" s="94"/>
      <c r="I29" s="95">
        <f t="shared" si="0"/>
        <v>0</v>
      </c>
    </row>
    <row r="30" spans="1:9" ht="15.95" customHeight="1" x14ac:dyDescent="0.25">
      <c r="A30" s="96"/>
      <c r="B30" s="287"/>
      <c r="C30" s="150"/>
      <c r="D30" s="150"/>
      <c r="E30" s="150"/>
      <c r="F30" s="97"/>
      <c r="G30" s="97"/>
      <c r="H30" s="94"/>
      <c r="I30" s="95">
        <f t="shared" si="0"/>
        <v>0</v>
      </c>
    </row>
    <row r="31" spans="1:9" ht="15.95" customHeight="1" x14ac:dyDescent="0.25">
      <c r="A31" s="96"/>
      <c r="B31" s="287"/>
      <c r="C31" s="150"/>
      <c r="D31" s="150"/>
      <c r="E31" s="150"/>
      <c r="F31" s="97"/>
      <c r="G31" s="97"/>
      <c r="H31" s="94"/>
      <c r="I31" s="95">
        <f t="shared" si="0"/>
        <v>0</v>
      </c>
    </row>
    <row r="32" spans="1:9" ht="15.95" customHeight="1" x14ac:dyDescent="0.25">
      <c r="A32" s="96"/>
      <c r="B32" s="287"/>
      <c r="C32" s="150"/>
      <c r="D32" s="150"/>
      <c r="E32" s="150"/>
      <c r="F32" s="97"/>
      <c r="G32" s="97"/>
      <c r="H32" s="94"/>
      <c r="I32" s="95">
        <f t="shared" si="0"/>
        <v>0</v>
      </c>
    </row>
    <row r="33" spans="1:9" ht="15.95" customHeight="1" x14ac:dyDescent="0.25">
      <c r="A33" s="96"/>
      <c r="B33" s="287"/>
      <c r="C33" s="150"/>
      <c r="D33" s="150"/>
      <c r="E33" s="150"/>
      <c r="F33" s="97"/>
      <c r="G33" s="97"/>
      <c r="H33" s="94"/>
      <c r="I33" s="95">
        <f t="shared" si="0"/>
        <v>0</v>
      </c>
    </row>
    <row r="34" spans="1:9" ht="15.95" customHeight="1" x14ac:dyDescent="0.25">
      <c r="A34" s="96"/>
      <c r="B34" s="287"/>
      <c r="C34" s="150"/>
      <c r="D34" s="150"/>
      <c r="E34" s="150"/>
      <c r="F34" s="97"/>
      <c r="G34" s="97"/>
      <c r="H34" s="94"/>
      <c r="I34" s="95">
        <f t="shared" si="0"/>
        <v>0</v>
      </c>
    </row>
    <row r="35" spans="1:9" ht="15.95" customHeight="1" x14ac:dyDescent="0.25">
      <c r="A35" s="96"/>
      <c r="B35" s="287"/>
      <c r="C35" s="150"/>
      <c r="D35" s="150"/>
      <c r="E35" s="150"/>
      <c r="F35" s="97"/>
      <c r="G35" s="97"/>
      <c r="H35" s="94"/>
      <c r="I35" s="95">
        <f t="shared" si="0"/>
        <v>0</v>
      </c>
    </row>
    <row r="36" spans="1:9" ht="15.95" customHeight="1" x14ac:dyDescent="0.25">
      <c r="A36" s="96"/>
      <c r="B36" s="287"/>
      <c r="C36" s="150"/>
      <c r="D36" s="150"/>
      <c r="E36" s="150"/>
      <c r="F36" s="97"/>
      <c r="G36" s="97"/>
      <c r="H36" s="94"/>
      <c r="I36" s="95">
        <f t="shared" si="0"/>
        <v>0</v>
      </c>
    </row>
    <row r="37" spans="1:9" ht="15.95" customHeight="1" x14ac:dyDescent="0.25">
      <c r="A37" s="96"/>
      <c r="B37" s="287"/>
      <c r="C37" s="150"/>
      <c r="D37" s="150"/>
      <c r="E37" s="150"/>
      <c r="F37" s="97"/>
      <c r="G37" s="97"/>
      <c r="H37" s="94"/>
      <c r="I37" s="95">
        <f t="shared" si="0"/>
        <v>0</v>
      </c>
    </row>
    <row r="38" spans="1:9" ht="15.95" customHeight="1" x14ac:dyDescent="0.25">
      <c r="A38" s="96"/>
      <c r="B38" s="287"/>
      <c r="C38" s="150"/>
      <c r="D38" s="150"/>
      <c r="E38" s="150"/>
      <c r="F38" s="97"/>
      <c r="G38" s="97"/>
      <c r="H38" s="94"/>
      <c r="I38" s="95">
        <f t="shared" si="0"/>
        <v>0</v>
      </c>
    </row>
    <row r="39" spans="1:9" ht="15.95" customHeight="1" x14ac:dyDescent="0.25">
      <c r="A39" s="96"/>
      <c r="B39" s="287"/>
      <c r="C39" s="150"/>
      <c r="D39" s="150"/>
      <c r="E39" s="150"/>
      <c r="F39" s="97"/>
      <c r="G39" s="97"/>
      <c r="H39" s="94"/>
      <c r="I39" s="95">
        <f t="shared" si="0"/>
        <v>0</v>
      </c>
    </row>
    <row r="40" spans="1:9" ht="15.95" customHeight="1" x14ac:dyDescent="0.25">
      <c r="A40" s="96"/>
      <c r="B40" s="287"/>
      <c r="C40" s="150"/>
      <c r="D40" s="150"/>
      <c r="E40" s="150"/>
      <c r="F40" s="97"/>
      <c r="G40" s="97"/>
      <c r="H40" s="94"/>
      <c r="I40" s="95">
        <f t="shared" si="0"/>
        <v>0</v>
      </c>
    </row>
    <row r="41" spans="1:9" ht="15.95" customHeight="1" x14ac:dyDescent="0.25">
      <c r="A41" s="96"/>
      <c r="B41" s="287"/>
      <c r="C41" s="150"/>
      <c r="D41" s="150"/>
      <c r="E41" s="150"/>
      <c r="F41" s="97"/>
      <c r="G41" s="97"/>
      <c r="H41" s="94"/>
      <c r="I41" s="95">
        <f t="shared" si="0"/>
        <v>0</v>
      </c>
    </row>
    <row r="42" spans="1:9" ht="15.95" customHeight="1" x14ac:dyDescent="0.25">
      <c r="A42" s="96"/>
      <c r="B42" s="287"/>
      <c r="C42" s="150"/>
      <c r="D42" s="150"/>
      <c r="E42" s="150"/>
      <c r="F42" s="97"/>
      <c r="G42" s="97"/>
      <c r="H42" s="94"/>
      <c r="I42" s="95">
        <f t="shared" si="0"/>
        <v>0</v>
      </c>
    </row>
    <row r="43" spans="1:9" ht="15.95" customHeight="1" x14ac:dyDescent="0.25">
      <c r="A43" s="96"/>
      <c r="B43" s="287"/>
      <c r="C43" s="150"/>
      <c r="D43" s="150"/>
      <c r="E43" s="150"/>
      <c r="F43" s="97"/>
      <c r="G43" s="97"/>
      <c r="H43" s="94"/>
      <c r="I43" s="95">
        <f t="shared" si="0"/>
        <v>0</v>
      </c>
    </row>
    <row r="44" spans="1:9" ht="15.95" customHeight="1" x14ac:dyDescent="0.25">
      <c r="A44" s="96"/>
      <c r="B44" s="287"/>
      <c r="C44" s="150"/>
      <c r="D44" s="150"/>
      <c r="E44" s="150"/>
      <c r="F44" s="97"/>
      <c r="G44" s="97"/>
      <c r="H44" s="94"/>
      <c r="I44" s="95">
        <f t="shared" si="0"/>
        <v>0</v>
      </c>
    </row>
    <row r="45" spans="1:9" ht="15.95" customHeight="1" x14ac:dyDescent="0.25">
      <c r="A45" s="96"/>
      <c r="B45" s="287"/>
      <c r="C45" s="150"/>
      <c r="D45" s="150"/>
      <c r="E45" s="150"/>
      <c r="F45" s="97"/>
      <c r="G45" s="97"/>
      <c r="H45" s="94"/>
      <c r="I45" s="95">
        <f t="shared" si="0"/>
        <v>0</v>
      </c>
    </row>
    <row r="46" spans="1:9" ht="15.95" customHeight="1" x14ac:dyDescent="0.25">
      <c r="A46" s="96"/>
      <c r="B46" s="287"/>
      <c r="C46" s="150"/>
      <c r="D46" s="150"/>
      <c r="E46" s="150"/>
      <c r="F46" s="97"/>
      <c r="G46" s="97"/>
      <c r="H46" s="94"/>
      <c r="I46" s="95">
        <f t="shared" si="0"/>
        <v>0</v>
      </c>
    </row>
    <row r="47" spans="1:9" ht="15.95" customHeight="1" x14ac:dyDescent="0.25">
      <c r="A47" s="96"/>
      <c r="B47" s="287"/>
      <c r="C47" s="150"/>
      <c r="D47" s="150"/>
      <c r="E47" s="150"/>
      <c r="F47" s="97"/>
      <c r="G47" s="97"/>
      <c r="H47" s="94"/>
      <c r="I47" s="95">
        <f t="shared" si="0"/>
        <v>0</v>
      </c>
    </row>
    <row r="48" spans="1:9" ht="15.95" customHeight="1" x14ac:dyDescent="0.25">
      <c r="A48" s="96"/>
      <c r="B48" s="287"/>
      <c r="C48" s="150"/>
      <c r="D48" s="150"/>
      <c r="E48" s="150"/>
      <c r="F48" s="97"/>
      <c r="G48" s="97"/>
      <c r="H48" s="94"/>
      <c r="I48" s="95">
        <f t="shared" si="0"/>
        <v>0</v>
      </c>
    </row>
    <row r="49" spans="1:9" ht="15.95" customHeight="1" x14ac:dyDescent="0.25">
      <c r="A49" s="96"/>
      <c r="B49" s="287"/>
      <c r="C49" s="150"/>
      <c r="D49" s="150"/>
      <c r="E49" s="150"/>
      <c r="F49" s="97"/>
      <c r="G49" s="97"/>
      <c r="H49" s="94"/>
      <c r="I49" s="95">
        <f t="shared" si="0"/>
        <v>0</v>
      </c>
    </row>
    <row r="50" spans="1:9" ht="15.95" customHeight="1" x14ac:dyDescent="0.25">
      <c r="A50" s="96"/>
      <c r="B50" s="287"/>
      <c r="C50" s="150"/>
      <c r="D50" s="150"/>
      <c r="E50" s="150"/>
      <c r="F50" s="97"/>
      <c r="G50" s="97"/>
      <c r="H50" s="94"/>
      <c r="I50" s="95">
        <f t="shared" si="0"/>
        <v>0</v>
      </c>
    </row>
    <row r="51" spans="1:9" ht="15.95" customHeight="1" x14ac:dyDescent="0.25">
      <c r="A51" s="96"/>
      <c r="B51" s="287"/>
      <c r="C51" s="150"/>
      <c r="D51" s="150"/>
      <c r="E51" s="150"/>
      <c r="F51" s="97"/>
      <c r="G51" s="97"/>
      <c r="H51" s="94"/>
      <c r="I51" s="95">
        <f t="shared" si="0"/>
        <v>0</v>
      </c>
    </row>
    <row r="52" spans="1:9" ht="15.95" customHeight="1" thickBot="1" x14ac:dyDescent="0.3">
      <c r="A52" s="98"/>
      <c r="B52" s="288"/>
      <c r="C52" s="152"/>
      <c r="D52" s="152"/>
      <c r="E52" s="152"/>
      <c r="F52" s="99"/>
      <c r="G52" s="99"/>
      <c r="H52" s="100"/>
      <c r="I52" s="101">
        <f t="shared" si="0"/>
        <v>0</v>
      </c>
    </row>
    <row r="53" spans="1:9" ht="19.5" thickTop="1" thickBot="1" x14ac:dyDescent="0.3">
      <c r="G53" s="298" t="s">
        <v>77</v>
      </c>
      <c r="H53" s="299"/>
      <c r="I53" s="227">
        <f>SUM(I3:I52)</f>
        <v>0</v>
      </c>
    </row>
    <row r="54" spans="1:9" ht="13.5" thickTop="1" x14ac:dyDescent="0.2"/>
  </sheetData>
  <mergeCells count="2">
    <mergeCell ref="A1:H1"/>
    <mergeCell ref="G53:H53"/>
  </mergeCells>
  <phoneticPr fontId="0" type="noConversion"/>
  <printOptions horizontalCentered="1"/>
  <pageMargins left="0.15748031496062992" right="0.15748031496062992" top="1.9291338582677167" bottom="0.23622047244094491" header="0.59055118110236227" footer="0"/>
  <pageSetup paperSize="9" scale="64" orientation="landscape" horizontalDpi="300" verticalDpi="300" r:id="rId1"/>
  <headerFooter alignWithMargins="0">
    <oddHeader xml:space="preserve">&amp;L&amp;G&amp;C&amp;"Arial,Negrita"&amp;16XX RAID El Corzo 
Copa Federación CET 60 &amp;R&amp;"Arial Black,Normal"&amp;12&amp;G
&amp;D 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55"/>
  <sheetViews>
    <sheetView showGridLines="0" topLeftCell="B1" zoomScaleNormal="100" zoomScaleSheetLayoutView="80" workbookViewId="0">
      <selection activeCell="D63" sqref="D63"/>
    </sheetView>
  </sheetViews>
  <sheetFormatPr baseColWidth="10" defaultRowHeight="12.75" x14ac:dyDescent="0.2"/>
  <cols>
    <col min="1" max="1" width="10.42578125" style="2" customWidth="1"/>
    <col min="2" max="2" width="16.85546875" style="2" bestFit="1" customWidth="1"/>
    <col min="3" max="4" width="35.7109375" customWidth="1"/>
    <col min="5" max="5" width="23.7109375" customWidth="1"/>
    <col min="6" max="7" width="33.7109375" customWidth="1"/>
  </cols>
  <sheetData>
    <row r="1" spans="1:7" ht="27" customHeight="1" thickTop="1" x14ac:dyDescent="0.2">
      <c r="A1" s="318" t="s">
        <v>78</v>
      </c>
      <c r="B1" s="318"/>
      <c r="C1" s="318"/>
      <c r="D1" s="318"/>
      <c r="E1" s="318"/>
      <c r="F1" s="318"/>
      <c r="G1" s="318"/>
    </row>
    <row r="2" spans="1:7" ht="38.25" customHeight="1" thickBot="1" x14ac:dyDescent="0.25">
      <c r="A2" s="319" t="s">
        <v>24</v>
      </c>
      <c r="B2" s="319"/>
      <c r="C2" s="319"/>
      <c r="D2" s="319"/>
      <c r="E2" s="319"/>
      <c r="F2" s="319"/>
      <c r="G2" s="319"/>
    </row>
    <row r="3" spans="1:7" ht="24.75" customHeight="1" thickTop="1" x14ac:dyDescent="0.2">
      <c r="A3" s="314" t="s">
        <v>9</v>
      </c>
      <c r="B3" s="314" t="s">
        <v>5</v>
      </c>
      <c r="C3" s="314" t="s">
        <v>0</v>
      </c>
      <c r="D3" s="314" t="s">
        <v>1</v>
      </c>
      <c r="E3" s="314" t="s">
        <v>6</v>
      </c>
      <c r="F3" s="320" t="s">
        <v>42</v>
      </c>
      <c r="G3" s="320" t="s">
        <v>41</v>
      </c>
    </row>
    <row r="4" spans="1:7" ht="45.75" customHeight="1" thickBot="1" x14ac:dyDescent="0.25">
      <c r="A4" s="315"/>
      <c r="B4" s="315"/>
      <c r="C4" s="315"/>
      <c r="D4" s="315"/>
      <c r="E4" s="315"/>
      <c r="F4" s="321"/>
      <c r="G4" s="321"/>
    </row>
    <row r="5" spans="1:7" ht="20.100000000000001" customHeight="1" thickTop="1" x14ac:dyDescent="0.25">
      <c r="A5" s="135">
        <f>'Matrículas CET'!A3</f>
        <v>116</v>
      </c>
      <c r="B5" s="102">
        <f>'HORARIO 2'!B5</f>
        <v>0.49070601851851847</v>
      </c>
      <c r="C5" s="87" t="str">
        <f>'Matrículas CET'!C3</f>
        <v>JOSE LUIS BALSINHAS</v>
      </c>
      <c r="D5" s="87" t="str">
        <f>'Matrículas CET'!E3</f>
        <v>DIAMANT DES AYSSADES</v>
      </c>
      <c r="E5" s="136">
        <f>'FASE 2'!G9</f>
        <v>0.55560185185185185</v>
      </c>
      <c r="F5" s="136">
        <f>'FASE 2'!H9</f>
        <v>0.55694444444444446</v>
      </c>
      <c r="G5" s="228">
        <f>'FASE 2'!H9</f>
        <v>0.55694444444444446</v>
      </c>
    </row>
    <row r="6" spans="1:7" ht="20.100000000000001" customHeight="1" x14ac:dyDescent="0.25">
      <c r="A6" s="138">
        <f>'Matrículas CET'!A4</f>
        <v>117</v>
      </c>
      <c r="B6" s="104">
        <f>'HORARIO 2'!B6</f>
        <v>0.49755787037037036</v>
      </c>
      <c r="C6" s="150" t="str">
        <f>'Matrículas CET'!C4</f>
        <v>JOAO PEDRO CARPINTEIRO</v>
      </c>
      <c r="D6" s="150" t="str">
        <f>'Matrículas CET'!E4</f>
        <v>KALKO DE NERAC</v>
      </c>
      <c r="E6" s="139">
        <f>'FASE 2'!G10</f>
        <v>0.56018518518518523</v>
      </c>
      <c r="F6" s="139">
        <f>'FASE 2'!H10</f>
        <v>0.56149305555555562</v>
      </c>
      <c r="G6" s="229">
        <f>'FASE 2'!H10</f>
        <v>0.56149305555555562</v>
      </c>
    </row>
    <row r="7" spans="1:7" ht="20.100000000000001" customHeight="1" x14ac:dyDescent="0.25">
      <c r="A7" s="138">
        <f>'Matrículas CET'!A5</f>
        <v>118</v>
      </c>
      <c r="B7" s="104">
        <f>'HORARIO 2'!B7</f>
        <v>0.49444444444444446</v>
      </c>
      <c r="C7" s="150" t="str">
        <f>'Matrículas CET'!C5</f>
        <v>JAVIER GRAGERA</v>
      </c>
      <c r="D7" s="150" t="str">
        <f>'Matrículas CET'!E5</f>
        <v>AYSTIC DE PIBOUL</v>
      </c>
      <c r="E7" s="139">
        <f>'FASE 2'!G11</f>
        <v>0.56020833333333331</v>
      </c>
      <c r="F7" s="139">
        <f>'FASE 2'!H11</f>
        <v>0.56175925925925929</v>
      </c>
      <c r="G7" s="229">
        <f>'FASE 2'!H11</f>
        <v>0.56175925925925929</v>
      </c>
    </row>
    <row r="8" spans="1:7" ht="20.100000000000001" customHeight="1" x14ac:dyDescent="0.25">
      <c r="A8" s="138">
        <f>'Matrículas CET'!A6</f>
        <v>108</v>
      </c>
      <c r="B8" s="104">
        <f>'HORARIO 2'!B8</f>
        <v>0.49545138888888884</v>
      </c>
      <c r="C8" s="150" t="str">
        <f>'Matrículas CET'!C6</f>
        <v>PABLO DELGADO</v>
      </c>
      <c r="D8" s="150" t="str">
        <f>'Matrículas CET'!E6</f>
        <v>ERET DE LUC</v>
      </c>
      <c r="E8" s="139">
        <f>'FASE 2'!G12</f>
        <v>0.55995370370370368</v>
      </c>
      <c r="F8" s="139">
        <f>'FASE 2'!H12</f>
        <v>0.5614351851851852</v>
      </c>
      <c r="G8" s="229">
        <f>'FASE 2'!H12</f>
        <v>0.5614351851851852</v>
      </c>
    </row>
    <row r="9" spans="1:7" ht="20.100000000000001" customHeight="1" x14ac:dyDescent="0.25">
      <c r="A9" s="138">
        <f>'Matrículas CET'!A7</f>
        <v>120</v>
      </c>
      <c r="B9" s="104">
        <f>'HORARIO 2'!B9</f>
        <v>0.49513888888888885</v>
      </c>
      <c r="C9" s="150" t="str">
        <f>'Matrículas CET'!C7</f>
        <v>JOAO RODRIGUES</v>
      </c>
      <c r="D9" s="150" t="str">
        <f>'Matrículas CET'!E7</f>
        <v>EMIR DU BARTHAS</v>
      </c>
      <c r="E9" s="139">
        <f>'FASE 2'!G13</f>
        <v>0.56019675925925927</v>
      </c>
      <c r="F9" s="139">
        <f>'FASE 2'!H13</f>
        <v>0.56194444444444447</v>
      </c>
      <c r="G9" s="229">
        <f>'FASE 2'!H13</f>
        <v>0.56194444444444447</v>
      </c>
    </row>
    <row r="10" spans="1:7" ht="20.100000000000001" customHeight="1" x14ac:dyDescent="0.25">
      <c r="A10" s="138">
        <f>'Matrículas CET'!A8</f>
        <v>121</v>
      </c>
      <c r="B10" s="104">
        <f>'HORARIO 2'!B10</f>
        <v>0.48185185185185181</v>
      </c>
      <c r="C10" s="150" t="str">
        <f>'Matrículas CET'!C8</f>
        <v>IVAN GASPAR</v>
      </c>
      <c r="D10" s="150" t="str">
        <f>'Matrículas CET'!E8</f>
        <v>SAULA</v>
      </c>
      <c r="E10" s="139">
        <f>'FASE 2'!G14</f>
        <v>0.54409722222222223</v>
      </c>
      <c r="F10" s="139">
        <f>'FASE 2'!H14</f>
        <v>0.54636574074074074</v>
      </c>
      <c r="G10" s="229">
        <f>'FASE 2'!H14</f>
        <v>0.54636574074074074</v>
      </c>
    </row>
    <row r="11" spans="1:7" ht="20.100000000000001" customHeight="1" x14ac:dyDescent="0.25">
      <c r="A11" s="138">
        <f>'Matrículas CET'!A9</f>
        <v>122</v>
      </c>
      <c r="B11" s="104">
        <f>'HORARIO 2'!B11</f>
        <v>0.48177083333333331</v>
      </c>
      <c r="C11" s="150" t="str">
        <f>'Matrículas CET'!C9</f>
        <v>NATALIA VILELA</v>
      </c>
      <c r="D11" s="150" t="str">
        <f>'Matrículas CET'!E9</f>
        <v>JALEO</v>
      </c>
      <c r="E11" s="139">
        <f>'FASE 2'!G15</f>
        <v>0.54410879629629627</v>
      </c>
      <c r="F11" s="139">
        <f>'FASE 2'!H15</f>
        <v>0.5461111111111111</v>
      </c>
      <c r="G11" s="229">
        <f>'FASE 2'!H15</f>
        <v>0.5461111111111111</v>
      </c>
    </row>
    <row r="12" spans="1:7" ht="20.100000000000001" customHeight="1" x14ac:dyDescent="0.25">
      <c r="A12" s="138">
        <f>'Matrículas CET'!A10</f>
        <v>123</v>
      </c>
      <c r="B12" s="104">
        <f>'HORARIO 2'!B12</f>
        <v>0.4906712962962963</v>
      </c>
      <c r="C12" s="150" t="str">
        <f>'Matrículas CET'!C10</f>
        <v>CRISTINA LOBERA</v>
      </c>
      <c r="D12" s="150" t="str">
        <f>'Matrículas CET'!E10</f>
        <v>IAKARI BC FNMS</v>
      </c>
      <c r="E12" s="141">
        <f>'FASE 2'!G16</f>
        <v>0.55559027777777781</v>
      </c>
      <c r="F12" s="141">
        <f>'FASE 2'!H16</f>
        <v>0.55723379629629632</v>
      </c>
      <c r="G12" s="230">
        <f>'FASE 2'!H16</f>
        <v>0.55723379629629632</v>
      </c>
    </row>
    <row r="13" spans="1:7" ht="20.100000000000001" customHeight="1" x14ac:dyDescent="0.25">
      <c r="A13" s="138">
        <f>'Matrículas CET'!A11</f>
        <v>119</v>
      </c>
      <c r="B13" s="104">
        <f>'HORARIO 2'!B13</f>
        <v>0.49068287037037034</v>
      </c>
      <c r="C13" s="150" t="str">
        <f>'Matrículas CET'!C11</f>
        <v>BELEN GARCIA ROJAS</v>
      </c>
      <c r="D13" s="150" t="str">
        <f>'Matrículas CET'!E11</f>
        <v>ADIR DE LIXUS</v>
      </c>
      <c r="E13" s="139">
        <f>'FASE 2'!G17</f>
        <v>0.55557870370370377</v>
      </c>
      <c r="F13" s="139">
        <f>'FASE 2'!H17</f>
        <v>0.55724537037037036</v>
      </c>
      <c r="G13" s="229">
        <f>'FASE 2'!H17</f>
        <v>0.55724537037037036</v>
      </c>
    </row>
    <row r="14" spans="1:7" ht="20.100000000000001" customHeight="1" x14ac:dyDescent="0.25">
      <c r="A14" s="138">
        <f>'Matrículas CET'!A12</f>
        <v>100</v>
      </c>
      <c r="B14" s="104">
        <f>'HORARIO 2'!B14</f>
        <v>0.48042824074074075</v>
      </c>
      <c r="C14" s="150" t="str">
        <f>'Matrículas CET'!C12</f>
        <v>JOSE ISIDRO SANTOLALLA</v>
      </c>
      <c r="D14" s="150" t="str">
        <f>'Matrículas CET'!E12</f>
        <v>ZIPI JS</v>
      </c>
      <c r="E14" s="139">
        <f>'FASE 2'!G18</f>
        <v>0.54412037037037042</v>
      </c>
      <c r="F14" s="139">
        <f>'FASE 2'!H18</f>
        <v>0.54543981481481485</v>
      </c>
      <c r="G14" s="229">
        <f>'FASE 2'!H18</f>
        <v>0.54543981481481485</v>
      </c>
    </row>
    <row r="15" spans="1:7" ht="20.100000000000001" customHeight="1" x14ac:dyDescent="0.25">
      <c r="A15" s="138">
        <f>'Matrículas CET'!A13</f>
        <v>0</v>
      </c>
      <c r="B15" s="104">
        <f>'HORARIO 2'!B15</f>
        <v>2.0833333333333332E-2</v>
      </c>
      <c r="C15" s="150">
        <f>'Matrículas CET'!C13</f>
        <v>0</v>
      </c>
      <c r="D15" s="150">
        <f>'Matrículas CET'!E13</f>
        <v>0</v>
      </c>
      <c r="E15" s="139">
        <f>'FASE 2'!G19</f>
        <v>0</v>
      </c>
      <c r="F15" s="139">
        <f>'FASE 2'!H19</f>
        <v>0</v>
      </c>
      <c r="G15" s="231">
        <f>'FASE 2'!H19</f>
        <v>0</v>
      </c>
    </row>
    <row r="16" spans="1:7" ht="20.100000000000001" customHeight="1" x14ac:dyDescent="0.25">
      <c r="A16" s="138">
        <f>'Matrículas CET'!A14</f>
        <v>0</v>
      </c>
      <c r="B16" s="104">
        <f>'HORARIO 2'!B16</f>
        <v>2.0833333333333332E-2</v>
      </c>
      <c r="C16" s="150">
        <f>'Matrículas CET'!C14</f>
        <v>0</v>
      </c>
      <c r="D16" s="150">
        <f>'Matrículas CET'!E14</f>
        <v>0</v>
      </c>
      <c r="E16" s="139">
        <f>'FASE 2'!G20</f>
        <v>0</v>
      </c>
      <c r="F16" s="139">
        <f>'FASE 2'!H20</f>
        <v>0</v>
      </c>
      <c r="G16" s="229">
        <f>'FASE 2'!H20</f>
        <v>0</v>
      </c>
    </row>
    <row r="17" spans="1:7" ht="20.100000000000001" customHeight="1" x14ac:dyDescent="0.25">
      <c r="A17" s="138">
        <f>'Matrículas CET'!A15</f>
        <v>0</v>
      </c>
      <c r="B17" s="104">
        <f>'HORARIO 2'!B17</f>
        <v>2.0833333333333332E-2</v>
      </c>
      <c r="C17" s="150">
        <f>'Matrículas CET'!C15</f>
        <v>0</v>
      </c>
      <c r="D17" s="150">
        <f>'Matrículas CET'!E15</f>
        <v>0</v>
      </c>
      <c r="E17" s="139">
        <f>'FASE 2'!G21</f>
        <v>0</v>
      </c>
      <c r="F17" s="139">
        <f>'FASE 2'!H21</f>
        <v>0</v>
      </c>
      <c r="G17" s="229">
        <f>'FASE 2'!H21</f>
        <v>0</v>
      </c>
    </row>
    <row r="18" spans="1:7" ht="20.100000000000001" customHeight="1" x14ac:dyDescent="0.25">
      <c r="A18" s="138">
        <f>'Matrículas CET'!A16</f>
        <v>0</v>
      </c>
      <c r="B18" s="104">
        <f>'HORARIO 2'!B18</f>
        <v>2.0833333333333332E-2</v>
      </c>
      <c r="C18" s="150">
        <f>'Matrículas CET'!C16</f>
        <v>0</v>
      </c>
      <c r="D18" s="150">
        <f>'Matrículas CET'!E16</f>
        <v>0</v>
      </c>
      <c r="E18" s="139">
        <f>'FASE 2'!G22</f>
        <v>0</v>
      </c>
      <c r="F18" s="139">
        <f>'FASE 2'!H22</f>
        <v>0</v>
      </c>
      <c r="G18" s="229">
        <f>'FASE 2'!H22</f>
        <v>0</v>
      </c>
    </row>
    <row r="19" spans="1:7" ht="20.100000000000001" customHeight="1" x14ac:dyDescent="0.25">
      <c r="A19" s="138">
        <f>'Matrículas CET'!A17</f>
        <v>0</v>
      </c>
      <c r="B19" s="104">
        <f>'HORARIO 2'!B19</f>
        <v>2.0833333333333332E-2</v>
      </c>
      <c r="C19" s="150">
        <f>'Matrículas CET'!C17</f>
        <v>0</v>
      </c>
      <c r="D19" s="150">
        <f>'Matrículas CET'!E17</f>
        <v>0</v>
      </c>
      <c r="E19" s="139">
        <f>'FASE 2'!G23</f>
        <v>0</v>
      </c>
      <c r="F19" s="139">
        <f>'FASE 2'!H23</f>
        <v>0</v>
      </c>
      <c r="G19" s="229">
        <f>'FASE 2'!H23</f>
        <v>0</v>
      </c>
    </row>
    <row r="20" spans="1:7" ht="20.100000000000001" customHeight="1" x14ac:dyDescent="0.25">
      <c r="A20" s="138">
        <f>'Matrículas CET'!A18</f>
        <v>0</v>
      </c>
      <c r="B20" s="104">
        <f>'HORARIO 2'!B20</f>
        <v>2.0833333333333332E-2</v>
      </c>
      <c r="C20" s="150">
        <f>'Matrículas CET'!C18</f>
        <v>0</v>
      </c>
      <c r="D20" s="150">
        <f>'Matrículas CET'!E18</f>
        <v>0</v>
      </c>
      <c r="E20" s="139">
        <f>'FASE 2'!G24</f>
        <v>0</v>
      </c>
      <c r="F20" s="139">
        <f>'FASE 2'!H24</f>
        <v>0</v>
      </c>
      <c r="G20" s="229">
        <f>'FASE 2'!H24</f>
        <v>0</v>
      </c>
    </row>
    <row r="21" spans="1:7" ht="20.100000000000001" customHeight="1" x14ac:dyDescent="0.25">
      <c r="A21" s="138">
        <f>'Matrículas CET'!A19</f>
        <v>0</v>
      </c>
      <c r="B21" s="104">
        <f>'HORARIO 2'!B21</f>
        <v>2.0833333333333332E-2</v>
      </c>
      <c r="C21" s="150">
        <f>'Matrículas CET'!C19</f>
        <v>0</v>
      </c>
      <c r="D21" s="150">
        <f>'Matrículas CET'!E19</f>
        <v>0</v>
      </c>
      <c r="E21" s="141">
        <f>'FASE 2'!G25</f>
        <v>0</v>
      </c>
      <c r="F21" s="141">
        <f>'FASE 2'!H25</f>
        <v>0</v>
      </c>
      <c r="G21" s="230">
        <f>'FASE 2'!H25</f>
        <v>0</v>
      </c>
    </row>
    <row r="22" spans="1:7" ht="20.100000000000001" customHeight="1" x14ac:dyDescent="0.25">
      <c r="A22" s="138">
        <f>'Matrículas CET'!A20</f>
        <v>0</v>
      </c>
      <c r="B22" s="104">
        <f>'HORARIO 2'!B22</f>
        <v>2.0833333333333332E-2</v>
      </c>
      <c r="C22" s="150">
        <f>'Matrículas CET'!C20</f>
        <v>0</v>
      </c>
      <c r="D22" s="150">
        <f>'Matrículas CET'!E20</f>
        <v>0</v>
      </c>
      <c r="E22" s="139">
        <f>'FASE 2'!G26</f>
        <v>0</v>
      </c>
      <c r="F22" s="139">
        <f>'FASE 2'!H26</f>
        <v>0</v>
      </c>
      <c r="G22" s="229">
        <f>'FASE 2'!H26</f>
        <v>0</v>
      </c>
    </row>
    <row r="23" spans="1:7" ht="20.100000000000001" customHeight="1" x14ac:dyDescent="0.25">
      <c r="A23" s="138">
        <f>'Matrículas CET'!A21</f>
        <v>0</v>
      </c>
      <c r="B23" s="104">
        <f>'HORARIO 2'!B23</f>
        <v>2.0833333333333332E-2</v>
      </c>
      <c r="C23" s="150">
        <f>'Matrículas CET'!C21</f>
        <v>0</v>
      </c>
      <c r="D23" s="150">
        <f>'Matrículas CET'!E21</f>
        <v>0</v>
      </c>
      <c r="E23" s="141">
        <f>'FASE 2'!G27</f>
        <v>0</v>
      </c>
      <c r="F23" s="141">
        <f>'FASE 2'!H27</f>
        <v>0</v>
      </c>
      <c r="G23" s="230">
        <f>'FASE 2'!H27</f>
        <v>0</v>
      </c>
    </row>
    <row r="24" spans="1:7" ht="20.100000000000001" customHeight="1" x14ac:dyDescent="0.25">
      <c r="A24" s="138">
        <f>'Matrículas CET'!A22</f>
        <v>0</v>
      </c>
      <c r="B24" s="104">
        <f>'HORARIO 2'!B24</f>
        <v>2.0833333333333332E-2</v>
      </c>
      <c r="C24" s="150">
        <f>'Matrículas CET'!C22</f>
        <v>0</v>
      </c>
      <c r="D24" s="150">
        <f>'Matrículas CET'!E22</f>
        <v>0</v>
      </c>
      <c r="E24" s="141">
        <f>'FASE 2'!G28</f>
        <v>0</v>
      </c>
      <c r="F24" s="141">
        <f>'FASE 2'!H28</f>
        <v>0</v>
      </c>
      <c r="G24" s="230">
        <f>'FASE 2'!H28</f>
        <v>0</v>
      </c>
    </row>
    <row r="25" spans="1:7" ht="20.100000000000001" customHeight="1" x14ac:dyDescent="0.25">
      <c r="A25" s="138">
        <f>'Matrículas CET'!A23</f>
        <v>0</v>
      </c>
      <c r="B25" s="104">
        <f>'HORARIO 2'!B25</f>
        <v>2.0833333333333332E-2</v>
      </c>
      <c r="C25" s="150">
        <f>'Matrículas CET'!C23</f>
        <v>0</v>
      </c>
      <c r="D25" s="150">
        <f>'Matrículas CET'!E23</f>
        <v>0</v>
      </c>
      <c r="E25" s="141">
        <f>'FASE 2'!G29</f>
        <v>0</v>
      </c>
      <c r="F25" s="141">
        <f>'FASE 2'!H29</f>
        <v>0</v>
      </c>
      <c r="G25" s="230">
        <f>'FASE 2'!H29</f>
        <v>0</v>
      </c>
    </row>
    <row r="26" spans="1:7" ht="20.100000000000001" customHeight="1" x14ac:dyDescent="0.25">
      <c r="A26" s="138">
        <f>'Matrículas CET'!A24</f>
        <v>0</v>
      </c>
      <c r="B26" s="104">
        <f>'HORARIO 2'!B26</f>
        <v>2.0833333333333332E-2</v>
      </c>
      <c r="C26" s="150">
        <f>'Matrículas CET'!C24</f>
        <v>0</v>
      </c>
      <c r="D26" s="150">
        <f>'Matrículas CET'!E24</f>
        <v>0</v>
      </c>
      <c r="E26" s="141">
        <f>'FASE 2'!G30</f>
        <v>0</v>
      </c>
      <c r="F26" s="141">
        <f>'FASE 2'!H30</f>
        <v>0</v>
      </c>
      <c r="G26" s="230">
        <f>'FASE 2'!H30</f>
        <v>0</v>
      </c>
    </row>
    <row r="27" spans="1:7" ht="20.100000000000001" customHeight="1" x14ac:dyDescent="0.25">
      <c r="A27" s="138">
        <f>'Matrículas CET'!A25</f>
        <v>0</v>
      </c>
      <c r="B27" s="104">
        <f>'HORARIO 2'!B27</f>
        <v>2.0833333333333332E-2</v>
      </c>
      <c r="C27" s="150">
        <f>'Matrículas CET'!C25</f>
        <v>0</v>
      </c>
      <c r="D27" s="150">
        <f>'Matrículas CET'!E25</f>
        <v>0</v>
      </c>
      <c r="E27" s="141">
        <f>'FASE 2'!G31</f>
        <v>0</v>
      </c>
      <c r="F27" s="141">
        <f>'FASE 2'!H31</f>
        <v>0</v>
      </c>
      <c r="G27" s="230">
        <f>'FASE 2'!H31</f>
        <v>0</v>
      </c>
    </row>
    <row r="28" spans="1:7" ht="20.100000000000001" customHeight="1" x14ac:dyDescent="0.25">
      <c r="A28" s="138">
        <f>'Matrículas CET'!A26</f>
        <v>0</v>
      </c>
      <c r="B28" s="104">
        <f>'HORARIO 2'!B28</f>
        <v>2.0833333333333332E-2</v>
      </c>
      <c r="C28" s="150">
        <f>'Matrículas CET'!C26</f>
        <v>0</v>
      </c>
      <c r="D28" s="150">
        <f>'Matrículas CET'!E26</f>
        <v>0</v>
      </c>
      <c r="E28" s="141">
        <f>'FASE 2'!G32</f>
        <v>0</v>
      </c>
      <c r="F28" s="141">
        <f>'FASE 2'!H32</f>
        <v>0</v>
      </c>
      <c r="G28" s="230">
        <f>'FASE 2'!H32</f>
        <v>0</v>
      </c>
    </row>
    <row r="29" spans="1:7" ht="20.100000000000001" customHeight="1" x14ac:dyDescent="0.25">
      <c r="A29" s="138">
        <f>'Matrículas CET'!A27</f>
        <v>0</v>
      </c>
      <c r="B29" s="104">
        <f>'HORARIO 2'!B29</f>
        <v>2.0833333333333332E-2</v>
      </c>
      <c r="C29" s="150">
        <f>'Matrículas CET'!C27</f>
        <v>0</v>
      </c>
      <c r="D29" s="150">
        <f>'Matrículas CET'!E27</f>
        <v>0</v>
      </c>
      <c r="E29" s="141">
        <f>'FASE 2'!G33</f>
        <v>0</v>
      </c>
      <c r="F29" s="141">
        <f>'FASE 2'!H33</f>
        <v>0</v>
      </c>
      <c r="G29" s="230">
        <f>'FASE 2'!H33</f>
        <v>0</v>
      </c>
    </row>
    <row r="30" spans="1:7" ht="20.100000000000001" customHeight="1" x14ac:dyDescent="0.25">
      <c r="A30" s="138">
        <f>'Matrículas CET'!A28</f>
        <v>0</v>
      </c>
      <c r="B30" s="104">
        <f>'HORARIO 2'!B30</f>
        <v>2.0833333333333332E-2</v>
      </c>
      <c r="C30" s="150">
        <f>'Matrículas CET'!C28</f>
        <v>0</v>
      </c>
      <c r="D30" s="150">
        <f>'Matrículas CET'!E28</f>
        <v>0</v>
      </c>
      <c r="E30" s="141">
        <f>'FASE 2'!G34</f>
        <v>0</v>
      </c>
      <c r="F30" s="141">
        <f>'FASE 2'!H34</f>
        <v>0</v>
      </c>
      <c r="G30" s="230">
        <f>'FASE 2'!H34</f>
        <v>0</v>
      </c>
    </row>
    <row r="31" spans="1:7" ht="20.100000000000001" customHeight="1" x14ac:dyDescent="0.25">
      <c r="A31" s="138">
        <f>'Matrículas CET'!A29</f>
        <v>0</v>
      </c>
      <c r="B31" s="104">
        <f>'HORARIO 2'!B31</f>
        <v>2.0833333333333332E-2</v>
      </c>
      <c r="C31" s="150">
        <f>'Matrículas CET'!C29</f>
        <v>0</v>
      </c>
      <c r="D31" s="150">
        <f>'Matrículas CET'!E29</f>
        <v>0</v>
      </c>
      <c r="E31" s="141">
        <f>'FASE 2'!G35</f>
        <v>0</v>
      </c>
      <c r="F31" s="141">
        <f>'FASE 2'!H35</f>
        <v>0</v>
      </c>
      <c r="G31" s="230">
        <f>'FASE 2'!H35</f>
        <v>0</v>
      </c>
    </row>
    <row r="32" spans="1:7" ht="20.100000000000001" customHeight="1" x14ac:dyDescent="0.25">
      <c r="A32" s="138">
        <f>'Matrículas CET'!A30</f>
        <v>0</v>
      </c>
      <c r="B32" s="104">
        <f>'HORARIO 2'!B32</f>
        <v>2.0833333333333332E-2</v>
      </c>
      <c r="C32" s="150">
        <f>'Matrículas CET'!C30</f>
        <v>0</v>
      </c>
      <c r="D32" s="150">
        <f>'Matrículas CET'!E30</f>
        <v>0</v>
      </c>
      <c r="E32" s="141">
        <f>'FASE 2'!G36</f>
        <v>0</v>
      </c>
      <c r="F32" s="141">
        <f>'FASE 2'!H36</f>
        <v>0</v>
      </c>
      <c r="G32" s="230">
        <f>'FASE 2'!H36</f>
        <v>0</v>
      </c>
    </row>
    <row r="33" spans="1:7" ht="20.100000000000001" customHeight="1" x14ac:dyDescent="0.25">
      <c r="A33" s="138">
        <f>'Matrículas CET'!A31</f>
        <v>0</v>
      </c>
      <c r="B33" s="104">
        <f>'HORARIO 2'!B33</f>
        <v>2.0833333333333332E-2</v>
      </c>
      <c r="C33" s="150">
        <f>'Matrículas CET'!C31</f>
        <v>0</v>
      </c>
      <c r="D33" s="150">
        <f>'Matrículas CET'!E31</f>
        <v>0</v>
      </c>
      <c r="E33" s="141">
        <f>'FASE 2'!G37</f>
        <v>0</v>
      </c>
      <c r="F33" s="141">
        <f>'FASE 2'!H37</f>
        <v>0</v>
      </c>
      <c r="G33" s="230">
        <f>'FASE 2'!H37</f>
        <v>0</v>
      </c>
    </row>
    <row r="34" spans="1:7" ht="20.100000000000001" customHeight="1" x14ac:dyDescent="0.25">
      <c r="A34" s="138">
        <f>'Matrículas CET'!A32</f>
        <v>0</v>
      </c>
      <c r="B34" s="104">
        <f>'HORARIO 2'!B34</f>
        <v>2.0833333333333332E-2</v>
      </c>
      <c r="C34" s="150">
        <f>'Matrículas CET'!C32</f>
        <v>0</v>
      </c>
      <c r="D34" s="150">
        <f>'Matrículas CET'!E32</f>
        <v>0</v>
      </c>
      <c r="E34" s="141">
        <f>'FASE 2'!G38</f>
        <v>0</v>
      </c>
      <c r="F34" s="141">
        <f>'FASE 2'!H38</f>
        <v>0</v>
      </c>
      <c r="G34" s="230">
        <f>'FASE 2'!H38</f>
        <v>0</v>
      </c>
    </row>
    <row r="35" spans="1:7" ht="20.100000000000001" customHeight="1" x14ac:dyDescent="0.25">
      <c r="A35" s="138">
        <f>'Matrículas CET'!A33</f>
        <v>0</v>
      </c>
      <c r="B35" s="104">
        <f>'HORARIO 2'!B35</f>
        <v>2.0833333333333332E-2</v>
      </c>
      <c r="C35" s="150">
        <f>'Matrículas CET'!C33</f>
        <v>0</v>
      </c>
      <c r="D35" s="150">
        <f>'Matrículas CET'!E33</f>
        <v>0</v>
      </c>
      <c r="E35" s="141">
        <f>'FASE 2'!G39</f>
        <v>0</v>
      </c>
      <c r="F35" s="141">
        <f>'FASE 2'!H39</f>
        <v>0</v>
      </c>
      <c r="G35" s="230">
        <f>'FASE 2'!H39</f>
        <v>0</v>
      </c>
    </row>
    <row r="36" spans="1:7" ht="20.100000000000001" customHeight="1" x14ac:dyDescent="0.25">
      <c r="A36" s="138">
        <f>'Matrículas CET'!A34</f>
        <v>0</v>
      </c>
      <c r="B36" s="104">
        <f>'HORARIO 2'!B36</f>
        <v>2.0833333333333332E-2</v>
      </c>
      <c r="C36" s="150">
        <f>'Matrículas CET'!C34</f>
        <v>0</v>
      </c>
      <c r="D36" s="150">
        <f>'Matrículas CET'!E34</f>
        <v>0</v>
      </c>
      <c r="E36" s="141">
        <f>'FASE 2'!G40</f>
        <v>0</v>
      </c>
      <c r="F36" s="141">
        <f>'FASE 2'!H40</f>
        <v>0</v>
      </c>
      <c r="G36" s="230">
        <f>'FASE 2'!H40</f>
        <v>0</v>
      </c>
    </row>
    <row r="37" spans="1:7" ht="20.100000000000001" customHeight="1" x14ac:dyDescent="0.25">
      <c r="A37" s="138">
        <f>'Matrículas CET'!A35</f>
        <v>0</v>
      </c>
      <c r="B37" s="104">
        <f>'HORARIO 2'!B37</f>
        <v>2.0833333333333332E-2</v>
      </c>
      <c r="C37" s="150">
        <f>'Matrículas CET'!C35</f>
        <v>0</v>
      </c>
      <c r="D37" s="150">
        <f>'Matrículas CET'!E35</f>
        <v>0</v>
      </c>
      <c r="E37" s="141">
        <f>'FASE 2'!G41</f>
        <v>0</v>
      </c>
      <c r="F37" s="141">
        <f>'FASE 2'!H41</f>
        <v>0</v>
      </c>
      <c r="G37" s="230">
        <f>'FASE 2'!H41</f>
        <v>0</v>
      </c>
    </row>
    <row r="38" spans="1:7" ht="20.100000000000001" customHeight="1" x14ac:dyDescent="0.25">
      <c r="A38" s="138">
        <f>'Matrículas CET'!A36</f>
        <v>0</v>
      </c>
      <c r="B38" s="104">
        <f>'HORARIO 2'!B38</f>
        <v>2.0833333333333332E-2</v>
      </c>
      <c r="C38" s="150">
        <f>'Matrículas CET'!C36</f>
        <v>0</v>
      </c>
      <c r="D38" s="150">
        <f>'Matrículas CET'!E36</f>
        <v>0</v>
      </c>
      <c r="E38" s="141">
        <f>'FASE 2'!G42</f>
        <v>0</v>
      </c>
      <c r="F38" s="141">
        <f>'FASE 2'!H42</f>
        <v>0</v>
      </c>
      <c r="G38" s="230">
        <f>'FASE 2'!H42</f>
        <v>0</v>
      </c>
    </row>
    <row r="39" spans="1:7" ht="20.100000000000001" customHeight="1" x14ac:dyDescent="0.25">
      <c r="A39" s="138">
        <f>'Matrículas CET'!A37</f>
        <v>0</v>
      </c>
      <c r="B39" s="104">
        <f>'HORARIO 2'!B39</f>
        <v>2.0833333333333332E-2</v>
      </c>
      <c r="C39" s="150">
        <f>'Matrículas CET'!C37</f>
        <v>0</v>
      </c>
      <c r="D39" s="150">
        <f>'Matrículas CET'!E37</f>
        <v>0</v>
      </c>
      <c r="E39" s="141">
        <f>'FASE 2'!G43</f>
        <v>0</v>
      </c>
      <c r="F39" s="141">
        <f>'FASE 2'!H43</f>
        <v>0</v>
      </c>
      <c r="G39" s="230">
        <f>'FASE 2'!H43</f>
        <v>0</v>
      </c>
    </row>
    <row r="40" spans="1:7" ht="20.100000000000001" customHeight="1" x14ac:dyDescent="0.25">
      <c r="A40" s="138">
        <f>'Matrículas CET'!A38</f>
        <v>0</v>
      </c>
      <c r="B40" s="104">
        <f>'HORARIO 2'!B40</f>
        <v>2.0833333333333332E-2</v>
      </c>
      <c r="C40" s="150">
        <f>'Matrículas CET'!C38</f>
        <v>0</v>
      </c>
      <c r="D40" s="150">
        <f>'Matrículas CET'!E38</f>
        <v>0</v>
      </c>
      <c r="E40" s="141">
        <f>'FASE 2'!G44</f>
        <v>0</v>
      </c>
      <c r="F40" s="141">
        <f>'FASE 2'!H44</f>
        <v>0</v>
      </c>
      <c r="G40" s="230">
        <f>'FASE 2'!H44</f>
        <v>0</v>
      </c>
    </row>
    <row r="41" spans="1:7" ht="20.100000000000001" customHeight="1" x14ac:dyDescent="0.25">
      <c r="A41" s="138">
        <f>'Matrículas CET'!A39</f>
        <v>0</v>
      </c>
      <c r="B41" s="104">
        <f>'HORARIO 2'!B41</f>
        <v>2.0833333333333332E-2</v>
      </c>
      <c r="C41" s="150">
        <f>'Matrículas CET'!C39</f>
        <v>0</v>
      </c>
      <c r="D41" s="150">
        <f>'Matrículas CET'!E39</f>
        <v>0</v>
      </c>
      <c r="E41" s="141">
        <f>'FASE 2'!G45</f>
        <v>0</v>
      </c>
      <c r="F41" s="141">
        <f>'FASE 2'!H45</f>
        <v>0</v>
      </c>
      <c r="G41" s="230">
        <f>'FASE 2'!H45</f>
        <v>0</v>
      </c>
    </row>
    <row r="42" spans="1:7" ht="20.100000000000001" customHeight="1" x14ac:dyDescent="0.25">
      <c r="A42" s="138">
        <f>'Matrículas CET'!A40</f>
        <v>0</v>
      </c>
      <c r="B42" s="104">
        <f>'HORARIO 2'!B42</f>
        <v>2.0833333333333332E-2</v>
      </c>
      <c r="C42" s="150">
        <f>'Matrículas CET'!C40</f>
        <v>0</v>
      </c>
      <c r="D42" s="150">
        <f>'Matrículas CET'!E40</f>
        <v>0</v>
      </c>
      <c r="E42" s="141">
        <f>'FASE 2'!G46</f>
        <v>0</v>
      </c>
      <c r="F42" s="141">
        <f>'FASE 2'!H46</f>
        <v>0</v>
      </c>
      <c r="G42" s="230">
        <f>'FASE 2'!H46</f>
        <v>0</v>
      </c>
    </row>
    <row r="43" spans="1:7" ht="20.100000000000001" customHeight="1" x14ac:dyDescent="0.25">
      <c r="A43" s="138">
        <f>'Matrículas CET'!A41</f>
        <v>0</v>
      </c>
      <c r="B43" s="104" t="e">
        <f>'HORARIO 2'!#REF!</f>
        <v>#REF!</v>
      </c>
      <c r="C43" s="150">
        <f>'Matrículas CET'!C41</f>
        <v>0</v>
      </c>
      <c r="D43" s="150">
        <f>'Matrículas CET'!E41</f>
        <v>0</v>
      </c>
      <c r="E43" s="141" t="e">
        <f>'FASE 2'!#REF!</f>
        <v>#REF!</v>
      </c>
      <c r="F43" s="141" t="e">
        <f>'FASE 2'!#REF!</f>
        <v>#REF!</v>
      </c>
      <c r="G43" s="230" t="e">
        <f>'FASE 2'!#REF!</f>
        <v>#REF!</v>
      </c>
    </row>
    <row r="44" spans="1:7" ht="20.100000000000001" customHeight="1" x14ac:dyDescent="0.25">
      <c r="A44" s="138">
        <f>'Matrículas CET'!A42</f>
        <v>0</v>
      </c>
      <c r="B44" s="104" t="e">
        <f>'HORARIO 2'!#REF!</f>
        <v>#REF!</v>
      </c>
      <c r="C44" s="150">
        <f>'Matrículas CET'!C42</f>
        <v>0</v>
      </c>
      <c r="D44" s="150">
        <f>'Matrículas CET'!E42</f>
        <v>0</v>
      </c>
      <c r="E44" s="141" t="e">
        <f>'FASE 2'!#REF!</f>
        <v>#REF!</v>
      </c>
      <c r="F44" s="141" t="e">
        <f>'FASE 2'!#REF!</f>
        <v>#REF!</v>
      </c>
      <c r="G44" s="230" t="e">
        <f>'FASE 2'!#REF!</f>
        <v>#REF!</v>
      </c>
    </row>
    <row r="45" spans="1:7" ht="20.100000000000001" customHeight="1" x14ac:dyDescent="0.25">
      <c r="A45" s="138">
        <f>'Matrículas CET'!A43</f>
        <v>0</v>
      </c>
      <c r="B45" s="104" t="e">
        <f>'HORARIO 2'!#REF!</f>
        <v>#REF!</v>
      </c>
      <c r="C45" s="150">
        <f>'Matrículas CET'!C43</f>
        <v>0</v>
      </c>
      <c r="D45" s="150">
        <f>'Matrículas CET'!E43</f>
        <v>0</v>
      </c>
      <c r="E45" s="141" t="e">
        <f>'FASE 2'!#REF!</f>
        <v>#REF!</v>
      </c>
      <c r="F45" s="141" t="e">
        <f>'FASE 2'!#REF!</f>
        <v>#REF!</v>
      </c>
      <c r="G45" s="230" t="e">
        <f>'FASE 2'!#REF!</f>
        <v>#REF!</v>
      </c>
    </row>
    <row r="46" spans="1:7" ht="20.100000000000001" customHeight="1" x14ac:dyDescent="0.25">
      <c r="A46" s="138">
        <f>'Matrículas CET'!A44</f>
        <v>0</v>
      </c>
      <c r="B46" s="104" t="e">
        <f>'HORARIO 2'!#REF!</f>
        <v>#REF!</v>
      </c>
      <c r="C46" s="150">
        <f>'Matrículas CET'!C44</f>
        <v>0</v>
      </c>
      <c r="D46" s="150">
        <f>'Matrículas CET'!E44</f>
        <v>0</v>
      </c>
      <c r="E46" s="141" t="e">
        <f>'FASE 2'!#REF!</f>
        <v>#REF!</v>
      </c>
      <c r="F46" s="141" t="e">
        <f>'FASE 2'!#REF!</f>
        <v>#REF!</v>
      </c>
      <c r="G46" s="230" t="e">
        <f>'FASE 2'!#REF!</f>
        <v>#REF!</v>
      </c>
    </row>
    <row r="47" spans="1:7" ht="20.100000000000001" customHeight="1" x14ac:dyDescent="0.25">
      <c r="A47" s="138">
        <f>'Matrículas CET'!A45</f>
        <v>0</v>
      </c>
      <c r="B47" s="104" t="e">
        <f>'HORARIO 2'!#REF!</f>
        <v>#REF!</v>
      </c>
      <c r="C47" s="150">
        <f>'Matrículas CET'!C45</f>
        <v>0</v>
      </c>
      <c r="D47" s="150">
        <f>'Matrículas CET'!E45</f>
        <v>0</v>
      </c>
      <c r="E47" s="141" t="e">
        <f>'FASE 2'!#REF!</f>
        <v>#REF!</v>
      </c>
      <c r="F47" s="141" t="e">
        <f>'FASE 2'!#REF!</f>
        <v>#REF!</v>
      </c>
      <c r="G47" s="230" t="e">
        <f>'FASE 2'!#REF!</f>
        <v>#REF!</v>
      </c>
    </row>
    <row r="48" spans="1:7" ht="20.100000000000001" customHeight="1" x14ac:dyDescent="0.25">
      <c r="A48" s="138">
        <f>'Matrículas CET'!A46</f>
        <v>0</v>
      </c>
      <c r="B48" s="104" t="e">
        <f>'HORARIO 2'!#REF!</f>
        <v>#REF!</v>
      </c>
      <c r="C48" s="150">
        <f>'Matrículas CET'!C46</f>
        <v>0</v>
      </c>
      <c r="D48" s="150">
        <f>'Matrículas CET'!E46</f>
        <v>0</v>
      </c>
      <c r="E48" s="141" t="e">
        <f>'FASE 2'!#REF!</f>
        <v>#REF!</v>
      </c>
      <c r="F48" s="141" t="e">
        <f>'FASE 2'!#REF!</f>
        <v>#REF!</v>
      </c>
      <c r="G48" s="230" t="e">
        <f>'FASE 2'!#REF!</f>
        <v>#REF!</v>
      </c>
    </row>
    <row r="49" spans="1:7" ht="20.100000000000001" customHeight="1" x14ac:dyDescent="0.25">
      <c r="A49" s="138">
        <f>'Matrículas CET'!A47</f>
        <v>0</v>
      </c>
      <c r="B49" s="104" t="e">
        <f>'HORARIO 2'!#REF!</f>
        <v>#REF!</v>
      </c>
      <c r="C49" s="150">
        <f>'Matrículas CET'!C47</f>
        <v>0</v>
      </c>
      <c r="D49" s="150">
        <f>'Matrículas CET'!E47</f>
        <v>0</v>
      </c>
      <c r="E49" s="141" t="e">
        <f>'FASE 2'!#REF!</f>
        <v>#REF!</v>
      </c>
      <c r="F49" s="141" t="e">
        <f>'FASE 2'!#REF!</f>
        <v>#REF!</v>
      </c>
      <c r="G49" s="230" t="e">
        <f>'FASE 2'!#REF!</f>
        <v>#REF!</v>
      </c>
    </row>
    <row r="50" spans="1:7" ht="20.100000000000001" customHeight="1" x14ac:dyDescent="0.25">
      <c r="A50" s="138">
        <f>'Matrículas CET'!A48</f>
        <v>0</v>
      </c>
      <c r="B50" s="104" t="e">
        <f>'HORARIO 2'!#REF!</f>
        <v>#REF!</v>
      </c>
      <c r="C50" s="150">
        <f>'Matrículas CET'!C48</f>
        <v>0</v>
      </c>
      <c r="D50" s="150">
        <f>'Matrículas CET'!E48</f>
        <v>0</v>
      </c>
      <c r="E50" s="141" t="e">
        <f>'FASE 2'!#REF!</f>
        <v>#REF!</v>
      </c>
      <c r="F50" s="141" t="e">
        <f>'FASE 2'!#REF!</f>
        <v>#REF!</v>
      </c>
      <c r="G50" s="230" t="e">
        <f>'FASE 2'!#REF!</f>
        <v>#REF!</v>
      </c>
    </row>
    <row r="51" spans="1:7" ht="20.100000000000001" customHeight="1" x14ac:dyDescent="0.25">
      <c r="A51" s="138">
        <f>'Matrículas CET'!A49</f>
        <v>0</v>
      </c>
      <c r="B51" s="104" t="e">
        <f>'HORARIO 2'!#REF!</f>
        <v>#REF!</v>
      </c>
      <c r="C51" s="150">
        <f>'Matrículas CET'!C49</f>
        <v>0</v>
      </c>
      <c r="D51" s="150">
        <f>'Matrículas CET'!E49</f>
        <v>0</v>
      </c>
      <c r="E51" s="141" t="e">
        <f>'FASE 2'!#REF!</f>
        <v>#REF!</v>
      </c>
      <c r="F51" s="141" t="e">
        <f>'FASE 2'!#REF!</f>
        <v>#REF!</v>
      </c>
      <c r="G51" s="230" t="e">
        <f>'FASE 2'!#REF!</f>
        <v>#REF!</v>
      </c>
    </row>
    <row r="52" spans="1:7" ht="20.100000000000001" customHeight="1" x14ac:dyDescent="0.25">
      <c r="A52" s="138">
        <f>'Matrículas CET'!A50</f>
        <v>0</v>
      </c>
      <c r="B52" s="104" t="e">
        <f>'HORARIO 2'!#REF!</f>
        <v>#REF!</v>
      </c>
      <c r="C52" s="150">
        <f>'Matrículas CET'!C50</f>
        <v>0</v>
      </c>
      <c r="D52" s="150">
        <f>'Matrículas CET'!E50</f>
        <v>0</v>
      </c>
      <c r="E52" s="141" t="e">
        <f>'FASE 2'!#REF!</f>
        <v>#REF!</v>
      </c>
      <c r="F52" s="141" t="e">
        <f>'FASE 2'!#REF!</f>
        <v>#REF!</v>
      </c>
      <c r="G52" s="230" t="e">
        <f>'FASE 2'!#REF!</f>
        <v>#REF!</v>
      </c>
    </row>
    <row r="53" spans="1:7" ht="20.100000000000001" customHeight="1" x14ac:dyDescent="0.25">
      <c r="A53" s="138">
        <f>'Matrículas CET'!A51</f>
        <v>0</v>
      </c>
      <c r="B53" s="104" t="e">
        <f>'HORARIO 2'!#REF!</f>
        <v>#REF!</v>
      </c>
      <c r="C53" s="150">
        <f>'Matrículas CET'!C51</f>
        <v>0</v>
      </c>
      <c r="D53" s="150">
        <f>'Matrículas CET'!E51</f>
        <v>0</v>
      </c>
      <c r="E53" s="141" t="e">
        <f>'FASE 2'!#REF!</f>
        <v>#REF!</v>
      </c>
      <c r="F53" s="141" t="e">
        <f>'FASE 2'!#REF!</f>
        <v>#REF!</v>
      </c>
      <c r="G53" s="230" t="e">
        <f>'FASE 2'!#REF!</f>
        <v>#REF!</v>
      </c>
    </row>
    <row r="54" spans="1:7" ht="20.100000000000001" customHeight="1" thickBot="1" x14ac:dyDescent="0.3">
      <c r="A54" s="143">
        <f>'Matrículas CET'!A52</f>
        <v>0</v>
      </c>
      <c r="B54" s="106" t="e">
        <f>'HORARIO 2'!#REF!</f>
        <v>#REF!</v>
      </c>
      <c r="C54" s="152">
        <f>'Matrículas CET'!C52</f>
        <v>0</v>
      </c>
      <c r="D54" s="152">
        <f>'Matrículas CET'!E52</f>
        <v>0</v>
      </c>
      <c r="E54" s="144" t="e">
        <f>'FASE 2'!#REF!</f>
        <v>#REF!</v>
      </c>
      <c r="F54" s="144" t="e">
        <f>'FASE 2'!#REF!</f>
        <v>#REF!</v>
      </c>
      <c r="G54" s="232" t="e">
        <f>'FASE 2'!#REF!</f>
        <v>#REF!</v>
      </c>
    </row>
    <row r="55" spans="1:7" ht="13.5" thickTop="1" x14ac:dyDescent="0.2"/>
  </sheetData>
  <mergeCells count="9">
    <mergeCell ref="A1:G1"/>
    <mergeCell ref="A2:G2"/>
    <mergeCell ref="A3:A4"/>
    <mergeCell ref="B3:B4"/>
    <mergeCell ref="C3:C4"/>
    <mergeCell ref="G3:G4"/>
    <mergeCell ref="D3:D4"/>
    <mergeCell ref="E3:E4"/>
    <mergeCell ref="F3:F4"/>
  </mergeCells>
  <phoneticPr fontId="0" type="noConversion"/>
  <pageMargins left="0.39370078740157483" right="0.35433070866141736" top="1.1417322834645669" bottom="0.74803149606299213" header="0.27559055118110237" footer="0"/>
  <pageSetup paperSize="9" scale="75" orientation="landscape" horizontalDpi="300" verticalDpi="300" r:id="rId1"/>
  <headerFooter alignWithMargins="0">
    <oddHeader xml:space="preserve">&amp;L&amp;G&amp;C&amp;"Arial,Negrita Cursiva"&amp;14V RAID Club Hípico el Corzo 2012
CEN 0* &amp;R&amp;"Arial Black,Normal"&amp;12&amp;G
&amp;D 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E54"/>
  <sheetViews>
    <sheetView showGridLines="0" zoomScaleNormal="100" workbookViewId="0">
      <selection activeCell="D63" sqref="D63"/>
    </sheetView>
  </sheetViews>
  <sheetFormatPr baseColWidth="10" defaultRowHeight="12.75" x14ac:dyDescent="0.2"/>
  <cols>
    <col min="1" max="1" width="2.42578125" customWidth="1"/>
    <col min="2" max="2" width="9.140625" customWidth="1"/>
    <col min="3" max="4" width="35.7109375" customWidth="1"/>
  </cols>
  <sheetData>
    <row r="1" spans="2:5" ht="15.75" x14ac:dyDescent="0.25">
      <c r="B1" s="322" t="s">
        <v>29</v>
      </c>
      <c r="C1" s="322"/>
      <c r="D1" s="322"/>
      <c r="E1" s="322"/>
    </row>
    <row r="2" spans="2:5" ht="13.5" thickBot="1" x14ac:dyDescent="0.25"/>
    <row r="3" spans="2:5" ht="20.25" customHeight="1" thickTop="1" thickBot="1" x14ac:dyDescent="0.25">
      <c r="B3" s="154" t="s">
        <v>2</v>
      </c>
      <c r="C3" s="155" t="s">
        <v>0</v>
      </c>
      <c r="D3" s="155" t="s">
        <v>1</v>
      </c>
      <c r="E3" s="156" t="s">
        <v>18</v>
      </c>
    </row>
    <row r="4" spans="2:5" ht="14.1" customHeight="1" thickTop="1" x14ac:dyDescent="0.2">
      <c r="B4" s="233">
        <f>'Matrículas CET'!A3</f>
        <v>116</v>
      </c>
      <c r="C4" s="241" t="str">
        <f>'Matrículas CET'!C3</f>
        <v>JOSE LUIS BALSINHAS</v>
      </c>
      <c r="D4" s="241" t="str">
        <f>'Matrículas CET'!E3</f>
        <v>DIAMANT DES AYSSADES</v>
      </c>
      <c r="E4" s="234">
        <f>'FASE 2'!N9</f>
        <v>1.3425925925926174E-3</v>
      </c>
    </row>
    <row r="5" spans="2:5" ht="14.1" customHeight="1" x14ac:dyDescent="0.2">
      <c r="B5" s="235">
        <f>'Matrículas CET'!A4</f>
        <v>117</v>
      </c>
      <c r="C5" s="242" t="str">
        <f>'Matrículas CET'!C4</f>
        <v>JOAO PEDRO CARPINTEIRO</v>
      </c>
      <c r="D5" s="242" t="str">
        <f>'Matrículas CET'!E4</f>
        <v>KALKO DE NERAC</v>
      </c>
      <c r="E5" s="236">
        <f>'FASE 2'!N10</f>
        <v>1.3078703703703898E-3</v>
      </c>
    </row>
    <row r="6" spans="2:5" ht="14.1" customHeight="1" x14ac:dyDescent="0.2">
      <c r="B6" s="235">
        <f>'Matrículas CET'!A5</f>
        <v>118</v>
      </c>
      <c r="C6" s="242" t="str">
        <f>'Matrículas CET'!C5</f>
        <v>JAVIER GRAGERA</v>
      </c>
      <c r="D6" s="242" t="str">
        <f>'Matrículas CET'!E5</f>
        <v>AYSTIC DE PIBOUL</v>
      </c>
      <c r="E6" s="236">
        <f>'FASE 2'!N11</f>
        <v>1.5509259259259833E-3</v>
      </c>
    </row>
    <row r="7" spans="2:5" ht="14.1" customHeight="1" x14ac:dyDescent="0.2">
      <c r="B7" s="235">
        <f>'Matrículas CET'!A6</f>
        <v>108</v>
      </c>
      <c r="C7" s="242" t="str">
        <f>'Matrículas CET'!C6</f>
        <v>PABLO DELGADO</v>
      </c>
      <c r="D7" s="242" t="str">
        <f>'Matrículas CET'!E6</f>
        <v>ERET DE LUC</v>
      </c>
      <c r="E7" s="236">
        <f>'FASE 2'!N12</f>
        <v>1.481481481481528E-3</v>
      </c>
    </row>
    <row r="8" spans="2:5" ht="14.1" customHeight="1" x14ac:dyDescent="0.2">
      <c r="B8" s="235">
        <f>'Matrículas CET'!A7</f>
        <v>120</v>
      </c>
      <c r="C8" s="242" t="str">
        <f>'Matrículas CET'!C7</f>
        <v>JOAO RODRIGUES</v>
      </c>
      <c r="D8" s="242" t="str">
        <f>'Matrículas CET'!E7</f>
        <v>EMIR DU BARTHAS</v>
      </c>
      <c r="E8" s="236">
        <f>'FASE 2'!N13</f>
        <v>1.7476851851851993E-3</v>
      </c>
    </row>
    <row r="9" spans="2:5" ht="14.1" customHeight="1" x14ac:dyDescent="0.2">
      <c r="B9" s="235">
        <f>'Matrículas CET'!A8</f>
        <v>121</v>
      </c>
      <c r="C9" s="242" t="str">
        <f>'Matrículas CET'!C8</f>
        <v>IVAN GASPAR</v>
      </c>
      <c r="D9" s="242" t="str">
        <f>'Matrículas CET'!E8</f>
        <v>SAULA</v>
      </c>
      <c r="E9" s="236">
        <f>'FASE 2'!N14</f>
        <v>2.2685185185185031E-3</v>
      </c>
    </row>
    <row r="10" spans="2:5" ht="14.1" customHeight="1" x14ac:dyDescent="0.2">
      <c r="B10" s="235">
        <f>'Matrículas CET'!A9</f>
        <v>122</v>
      </c>
      <c r="C10" s="242" t="str">
        <f>'Matrículas CET'!C9</f>
        <v>NATALIA VILELA</v>
      </c>
      <c r="D10" s="242" t="str">
        <f>'Matrículas CET'!E9</f>
        <v>JALEO</v>
      </c>
      <c r="E10" s="236">
        <f>'FASE 2'!N15</f>
        <v>2.0023148148148318E-3</v>
      </c>
    </row>
    <row r="11" spans="2:5" ht="14.1" customHeight="1" x14ac:dyDescent="0.2">
      <c r="B11" s="235">
        <f>'Matrículas CET'!A10</f>
        <v>123</v>
      </c>
      <c r="C11" s="242" t="str">
        <f>'Matrículas CET'!C10</f>
        <v>CRISTINA LOBERA</v>
      </c>
      <c r="D11" s="242" t="str">
        <f>'Matrículas CET'!E10</f>
        <v>IAKARI BC FNMS</v>
      </c>
      <c r="E11" s="236">
        <f>'FASE 2'!N16</f>
        <v>1.6435185185185164E-3</v>
      </c>
    </row>
    <row r="12" spans="2:5" ht="14.1" customHeight="1" x14ac:dyDescent="0.2">
      <c r="B12" s="235">
        <f>'Matrículas CET'!A11</f>
        <v>119</v>
      </c>
      <c r="C12" s="242" t="str">
        <f>'Matrículas CET'!C11</f>
        <v>BELEN GARCIA ROJAS</v>
      </c>
      <c r="D12" s="242" t="str">
        <f>'Matrículas CET'!E11</f>
        <v>ADIR DE LIXUS</v>
      </c>
      <c r="E12" s="236">
        <f>'FASE 2'!N17</f>
        <v>1.6666666666665941E-3</v>
      </c>
    </row>
    <row r="13" spans="2:5" ht="14.1" customHeight="1" x14ac:dyDescent="0.2">
      <c r="B13" s="235">
        <f>'Matrículas CET'!A12</f>
        <v>100</v>
      </c>
      <c r="C13" s="242" t="str">
        <f>'Matrículas CET'!C12</f>
        <v>JOSE ISIDRO SANTOLALLA</v>
      </c>
      <c r="D13" s="242" t="str">
        <f>'Matrículas CET'!E12</f>
        <v>ZIPI JS</v>
      </c>
      <c r="E13" s="236">
        <f>'FASE 2'!N18</f>
        <v>1.3194444444444287E-3</v>
      </c>
    </row>
    <row r="14" spans="2:5" ht="14.1" customHeight="1" x14ac:dyDescent="0.2">
      <c r="B14" s="235">
        <f>'Matrículas CET'!A13</f>
        <v>0</v>
      </c>
      <c r="C14" s="242">
        <f>'Matrículas CET'!C13</f>
        <v>0</v>
      </c>
      <c r="D14" s="242">
        <f>'Matrículas CET'!E13</f>
        <v>0</v>
      </c>
      <c r="E14" s="236">
        <f>'FASE 2'!N19</f>
        <v>0</v>
      </c>
    </row>
    <row r="15" spans="2:5" ht="14.1" customHeight="1" x14ac:dyDescent="0.2">
      <c r="B15" s="235">
        <f>'Matrículas CET'!A14</f>
        <v>0</v>
      </c>
      <c r="C15" s="242">
        <f>'Matrículas CET'!C14</f>
        <v>0</v>
      </c>
      <c r="D15" s="242">
        <f>'Matrículas CET'!E14</f>
        <v>0</v>
      </c>
      <c r="E15" s="236">
        <f>'FASE 2'!N20</f>
        <v>0</v>
      </c>
    </row>
    <row r="16" spans="2:5" ht="14.1" customHeight="1" x14ac:dyDescent="0.2">
      <c r="B16" s="235">
        <f>'Matrículas CET'!A15</f>
        <v>0</v>
      </c>
      <c r="C16" s="242">
        <f>'Matrículas CET'!C15</f>
        <v>0</v>
      </c>
      <c r="D16" s="242">
        <f>'Matrículas CET'!E15</f>
        <v>0</v>
      </c>
      <c r="E16" s="236">
        <f>'FASE 2'!N21</f>
        <v>0</v>
      </c>
    </row>
    <row r="17" spans="2:5" ht="14.1" customHeight="1" x14ac:dyDescent="0.2">
      <c r="B17" s="235">
        <f>'Matrículas CET'!A16</f>
        <v>0</v>
      </c>
      <c r="C17" s="242">
        <f>'Matrículas CET'!C16</f>
        <v>0</v>
      </c>
      <c r="D17" s="242">
        <f>'Matrículas CET'!E16</f>
        <v>0</v>
      </c>
      <c r="E17" s="236">
        <f>'FASE 2'!N22</f>
        <v>0</v>
      </c>
    </row>
    <row r="18" spans="2:5" ht="14.1" customHeight="1" x14ac:dyDescent="0.2">
      <c r="B18" s="235">
        <f>'Matrículas CET'!A17</f>
        <v>0</v>
      </c>
      <c r="C18" s="242">
        <f>'Matrículas CET'!C17</f>
        <v>0</v>
      </c>
      <c r="D18" s="242">
        <f>'Matrículas CET'!E17</f>
        <v>0</v>
      </c>
      <c r="E18" s="236">
        <f>'FASE 2'!N23</f>
        <v>0</v>
      </c>
    </row>
    <row r="19" spans="2:5" ht="14.1" customHeight="1" x14ac:dyDescent="0.2">
      <c r="B19" s="235">
        <f>'Matrículas CET'!A18</f>
        <v>0</v>
      </c>
      <c r="C19" s="242">
        <f>'Matrículas CET'!C18</f>
        <v>0</v>
      </c>
      <c r="D19" s="242">
        <f>'Matrículas CET'!E18</f>
        <v>0</v>
      </c>
      <c r="E19" s="236">
        <f>'FASE 2'!N24</f>
        <v>0</v>
      </c>
    </row>
    <row r="20" spans="2:5" ht="14.1" customHeight="1" x14ac:dyDescent="0.2">
      <c r="B20" s="235">
        <f>'Matrículas CET'!A19</f>
        <v>0</v>
      </c>
      <c r="C20" s="242">
        <f>'Matrículas CET'!C19</f>
        <v>0</v>
      </c>
      <c r="D20" s="242">
        <f>'Matrículas CET'!E19</f>
        <v>0</v>
      </c>
      <c r="E20" s="236">
        <f>'FASE 2'!N25</f>
        <v>0</v>
      </c>
    </row>
    <row r="21" spans="2:5" ht="14.1" customHeight="1" x14ac:dyDescent="0.2">
      <c r="B21" s="235">
        <f>'Matrículas CET'!A20</f>
        <v>0</v>
      </c>
      <c r="C21" s="242">
        <f>'Matrículas CET'!C20</f>
        <v>0</v>
      </c>
      <c r="D21" s="242">
        <f>'Matrículas CET'!E20</f>
        <v>0</v>
      </c>
      <c r="E21" s="236">
        <f>'FASE 2'!N26</f>
        <v>0</v>
      </c>
    </row>
    <row r="22" spans="2:5" ht="14.1" customHeight="1" x14ac:dyDescent="0.2">
      <c r="B22" s="235">
        <f>'Matrículas CET'!A21</f>
        <v>0</v>
      </c>
      <c r="C22" s="242">
        <f>'Matrículas CET'!C21</f>
        <v>0</v>
      </c>
      <c r="D22" s="242">
        <f>'Matrículas CET'!E21</f>
        <v>0</v>
      </c>
      <c r="E22" s="236">
        <f>'FASE 2'!N27</f>
        <v>0</v>
      </c>
    </row>
    <row r="23" spans="2:5" ht="14.1" customHeight="1" x14ac:dyDescent="0.2">
      <c r="B23" s="235">
        <f>'Matrículas CET'!A22</f>
        <v>0</v>
      </c>
      <c r="C23" s="242">
        <f>'Matrículas CET'!C22</f>
        <v>0</v>
      </c>
      <c r="D23" s="242">
        <f>'Matrículas CET'!E22</f>
        <v>0</v>
      </c>
      <c r="E23" s="236">
        <f>'FASE 2'!N28</f>
        <v>0</v>
      </c>
    </row>
    <row r="24" spans="2:5" ht="14.1" customHeight="1" x14ac:dyDescent="0.2">
      <c r="B24" s="235">
        <f>'Matrículas CET'!A23</f>
        <v>0</v>
      </c>
      <c r="C24" s="242">
        <f>'Matrículas CET'!C23</f>
        <v>0</v>
      </c>
      <c r="D24" s="242">
        <f>'Matrículas CET'!E23</f>
        <v>0</v>
      </c>
      <c r="E24" s="236">
        <f>'FASE 2'!N29</f>
        <v>0</v>
      </c>
    </row>
    <row r="25" spans="2:5" ht="14.1" customHeight="1" x14ac:dyDescent="0.2">
      <c r="B25" s="235">
        <f>'Matrículas CET'!A24</f>
        <v>0</v>
      </c>
      <c r="C25" s="242">
        <f>'Matrículas CET'!C24</f>
        <v>0</v>
      </c>
      <c r="D25" s="242">
        <f>'Matrículas CET'!E24</f>
        <v>0</v>
      </c>
      <c r="E25" s="236">
        <f>'FASE 2'!N30</f>
        <v>0</v>
      </c>
    </row>
    <row r="26" spans="2:5" ht="14.1" customHeight="1" x14ac:dyDescent="0.2">
      <c r="B26" s="235">
        <f>'Matrículas CET'!A25</f>
        <v>0</v>
      </c>
      <c r="C26" s="242">
        <f>'Matrículas CET'!C25</f>
        <v>0</v>
      </c>
      <c r="D26" s="242">
        <f>'Matrículas CET'!E25</f>
        <v>0</v>
      </c>
      <c r="E26" s="236">
        <f>'FASE 2'!N31</f>
        <v>0</v>
      </c>
    </row>
    <row r="27" spans="2:5" ht="14.1" customHeight="1" x14ac:dyDescent="0.2">
      <c r="B27" s="235">
        <f>'Matrículas CET'!A26</f>
        <v>0</v>
      </c>
      <c r="C27" s="242">
        <f>'Matrículas CET'!C26</f>
        <v>0</v>
      </c>
      <c r="D27" s="242">
        <f>'Matrículas CET'!E26</f>
        <v>0</v>
      </c>
      <c r="E27" s="236">
        <f>'FASE 2'!N32</f>
        <v>0</v>
      </c>
    </row>
    <row r="28" spans="2:5" ht="14.1" customHeight="1" x14ac:dyDescent="0.2">
      <c r="B28" s="235">
        <f>'Matrículas CET'!A27</f>
        <v>0</v>
      </c>
      <c r="C28" s="242">
        <f>'Matrículas CET'!C27</f>
        <v>0</v>
      </c>
      <c r="D28" s="242">
        <f>'Matrículas CET'!E27</f>
        <v>0</v>
      </c>
      <c r="E28" s="236">
        <f>'FASE 2'!N33</f>
        <v>0</v>
      </c>
    </row>
    <row r="29" spans="2:5" ht="14.1" customHeight="1" x14ac:dyDescent="0.2">
      <c r="B29" s="235">
        <f>'Matrículas CET'!A28</f>
        <v>0</v>
      </c>
      <c r="C29" s="242">
        <f>'Matrículas CET'!C28</f>
        <v>0</v>
      </c>
      <c r="D29" s="242">
        <f>'Matrículas CET'!E28</f>
        <v>0</v>
      </c>
      <c r="E29" s="236">
        <f>'FASE 2'!N34</f>
        <v>0</v>
      </c>
    </row>
    <row r="30" spans="2:5" ht="14.1" customHeight="1" x14ac:dyDescent="0.2">
      <c r="B30" s="235">
        <f>'Matrículas CET'!A29</f>
        <v>0</v>
      </c>
      <c r="C30" s="242">
        <f>'Matrículas CET'!C29</f>
        <v>0</v>
      </c>
      <c r="D30" s="242">
        <f>'Matrículas CET'!E29</f>
        <v>0</v>
      </c>
      <c r="E30" s="236">
        <f>'FASE 2'!N35</f>
        <v>0</v>
      </c>
    </row>
    <row r="31" spans="2:5" ht="14.1" customHeight="1" x14ac:dyDescent="0.2">
      <c r="B31" s="235">
        <f>'Matrículas CET'!A30</f>
        <v>0</v>
      </c>
      <c r="C31" s="242">
        <f>'Matrículas CET'!C30</f>
        <v>0</v>
      </c>
      <c r="D31" s="242">
        <f>'Matrículas CET'!E30</f>
        <v>0</v>
      </c>
      <c r="E31" s="236">
        <f>'FASE 2'!N36</f>
        <v>0</v>
      </c>
    </row>
    <row r="32" spans="2:5" ht="14.1" customHeight="1" x14ac:dyDescent="0.2">
      <c r="B32" s="235">
        <f>'Matrículas CET'!A31</f>
        <v>0</v>
      </c>
      <c r="C32" s="242">
        <f>'Matrículas CET'!C31</f>
        <v>0</v>
      </c>
      <c r="D32" s="242">
        <f>'Matrículas CET'!E31</f>
        <v>0</v>
      </c>
      <c r="E32" s="236">
        <f>'FASE 2'!N37</f>
        <v>0</v>
      </c>
    </row>
    <row r="33" spans="2:5" ht="14.1" customHeight="1" x14ac:dyDescent="0.2">
      <c r="B33" s="235">
        <f>'Matrículas CET'!A32</f>
        <v>0</v>
      </c>
      <c r="C33" s="242">
        <f>'Matrículas CET'!C32</f>
        <v>0</v>
      </c>
      <c r="D33" s="242">
        <f>'Matrículas CET'!E32</f>
        <v>0</v>
      </c>
      <c r="E33" s="236">
        <f>'FASE 2'!N38</f>
        <v>0</v>
      </c>
    </row>
    <row r="34" spans="2:5" ht="14.1" customHeight="1" x14ac:dyDescent="0.2">
      <c r="B34" s="235">
        <f>'Matrículas CET'!A33</f>
        <v>0</v>
      </c>
      <c r="C34" s="242">
        <f>'Matrículas CET'!C33</f>
        <v>0</v>
      </c>
      <c r="D34" s="242">
        <f>'Matrículas CET'!E33</f>
        <v>0</v>
      </c>
      <c r="E34" s="236">
        <f>'FASE 2'!N39</f>
        <v>0</v>
      </c>
    </row>
    <row r="35" spans="2:5" ht="14.1" customHeight="1" x14ac:dyDescent="0.2">
      <c r="B35" s="235">
        <f>'Matrículas CET'!A34</f>
        <v>0</v>
      </c>
      <c r="C35" s="242">
        <f>'Matrículas CET'!C34</f>
        <v>0</v>
      </c>
      <c r="D35" s="242">
        <f>'Matrículas CET'!E34</f>
        <v>0</v>
      </c>
      <c r="E35" s="236">
        <f>'FASE 2'!N40</f>
        <v>0</v>
      </c>
    </row>
    <row r="36" spans="2:5" ht="14.1" customHeight="1" x14ac:dyDescent="0.2">
      <c r="B36" s="235">
        <f>'Matrículas CET'!A35</f>
        <v>0</v>
      </c>
      <c r="C36" s="242">
        <f>'Matrículas CET'!C35</f>
        <v>0</v>
      </c>
      <c r="D36" s="242">
        <f>'Matrículas CET'!E35</f>
        <v>0</v>
      </c>
      <c r="E36" s="236">
        <f>'FASE 2'!N41</f>
        <v>0</v>
      </c>
    </row>
    <row r="37" spans="2:5" ht="14.1" customHeight="1" x14ac:dyDescent="0.2">
      <c r="B37" s="235">
        <f>'Matrículas CET'!A36</f>
        <v>0</v>
      </c>
      <c r="C37" s="242">
        <f>'Matrículas CET'!C36</f>
        <v>0</v>
      </c>
      <c r="D37" s="242">
        <f>'Matrículas CET'!E36</f>
        <v>0</v>
      </c>
      <c r="E37" s="236">
        <f>'FASE 2'!N42</f>
        <v>0</v>
      </c>
    </row>
    <row r="38" spans="2:5" ht="14.1" customHeight="1" x14ac:dyDescent="0.2">
      <c r="B38" s="235">
        <f>'Matrículas CET'!A37</f>
        <v>0</v>
      </c>
      <c r="C38" s="242">
        <f>'Matrículas CET'!C37</f>
        <v>0</v>
      </c>
      <c r="D38" s="242">
        <f>'Matrículas CET'!E37</f>
        <v>0</v>
      </c>
      <c r="E38" s="236">
        <f>'FASE 2'!N43</f>
        <v>0</v>
      </c>
    </row>
    <row r="39" spans="2:5" ht="14.1" customHeight="1" x14ac:dyDescent="0.2">
      <c r="B39" s="235">
        <f>'Matrículas CET'!A38</f>
        <v>0</v>
      </c>
      <c r="C39" s="242">
        <f>'Matrículas CET'!C38</f>
        <v>0</v>
      </c>
      <c r="D39" s="242">
        <f>'Matrículas CET'!E38</f>
        <v>0</v>
      </c>
      <c r="E39" s="236">
        <f>'FASE 2'!N44</f>
        <v>0</v>
      </c>
    </row>
    <row r="40" spans="2:5" ht="14.1" customHeight="1" x14ac:dyDescent="0.2">
      <c r="B40" s="235">
        <f>'Matrículas CET'!A39</f>
        <v>0</v>
      </c>
      <c r="C40" s="242">
        <f>'Matrículas CET'!C39</f>
        <v>0</v>
      </c>
      <c r="D40" s="242">
        <f>'Matrículas CET'!E39</f>
        <v>0</v>
      </c>
      <c r="E40" s="236">
        <f>'FASE 2'!N45</f>
        <v>0</v>
      </c>
    </row>
    <row r="41" spans="2:5" ht="14.1" customHeight="1" x14ac:dyDescent="0.2">
      <c r="B41" s="235">
        <f>'Matrículas CET'!A40</f>
        <v>0</v>
      </c>
      <c r="C41" s="242">
        <f>'Matrículas CET'!C40</f>
        <v>0</v>
      </c>
      <c r="D41" s="242">
        <f>'Matrículas CET'!E40</f>
        <v>0</v>
      </c>
      <c r="E41" s="236">
        <f>'FASE 2'!N46</f>
        <v>0</v>
      </c>
    </row>
    <row r="42" spans="2:5" ht="14.1" customHeight="1" x14ac:dyDescent="0.2">
      <c r="B42" s="235">
        <f>'Matrículas CET'!A41</f>
        <v>0</v>
      </c>
      <c r="C42" s="242">
        <f>'Matrículas CET'!C41</f>
        <v>0</v>
      </c>
      <c r="D42" s="242">
        <f>'Matrículas CET'!E41</f>
        <v>0</v>
      </c>
      <c r="E42" s="236" t="e">
        <f>'FASE 2'!#REF!</f>
        <v>#REF!</v>
      </c>
    </row>
    <row r="43" spans="2:5" ht="14.1" customHeight="1" x14ac:dyDescent="0.2">
      <c r="B43" s="235">
        <f>'Matrículas CET'!A42</f>
        <v>0</v>
      </c>
      <c r="C43" s="242">
        <f>'Matrículas CET'!C42</f>
        <v>0</v>
      </c>
      <c r="D43" s="242">
        <f>'Matrículas CET'!E42</f>
        <v>0</v>
      </c>
      <c r="E43" s="236" t="e">
        <f>'FASE 2'!#REF!</f>
        <v>#REF!</v>
      </c>
    </row>
    <row r="44" spans="2:5" ht="14.1" customHeight="1" x14ac:dyDescent="0.2">
      <c r="B44" s="235">
        <f>'Matrículas CET'!A43</f>
        <v>0</v>
      </c>
      <c r="C44" s="242">
        <f>'Matrículas CET'!C43</f>
        <v>0</v>
      </c>
      <c r="D44" s="242">
        <f>'Matrículas CET'!E43</f>
        <v>0</v>
      </c>
      <c r="E44" s="236" t="e">
        <f>'FASE 2'!#REF!</f>
        <v>#REF!</v>
      </c>
    </row>
    <row r="45" spans="2:5" ht="14.1" customHeight="1" x14ac:dyDescent="0.2">
      <c r="B45" s="235">
        <f>'Matrículas CET'!A44</f>
        <v>0</v>
      </c>
      <c r="C45" s="242">
        <f>'Matrículas CET'!C44</f>
        <v>0</v>
      </c>
      <c r="D45" s="242">
        <f>'Matrículas CET'!E44</f>
        <v>0</v>
      </c>
      <c r="E45" s="236" t="e">
        <f>'FASE 2'!#REF!</f>
        <v>#REF!</v>
      </c>
    </row>
    <row r="46" spans="2:5" ht="14.1" customHeight="1" x14ac:dyDescent="0.2">
      <c r="B46" s="235">
        <f>'Matrículas CET'!A45</f>
        <v>0</v>
      </c>
      <c r="C46" s="242">
        <f>'Matrículas CET'!C45</f>
        <v>0</v>
      </c>
      <c r="D46" s="242">
        <f>'Matrículas CET'!E45</f>
        <v>0</v>
      </c>
      <c r="E46" s="236" t="e">
        <f>'FASE 2'!#REF!</f>
        <v>#REF!</v>
      </c>
    </row>
    <row r="47" spans="2:5" ht="14.1" customHeight="1" x14ac:dyDescent="0.2">
      <c r="B47" s="235">
        <f>'Matrículas CET'!A46</f>
        <v>0</v>
      </c>
      <c r="C47" s="242">
        <f>'Matrículas CET'!C46</f>
        <v>0</v>
      </c>
      <c r="D47" s="242">
        <f>'Matrículas CET'!E46</f>
        <v>0</v>
      </c>
      <c r="E47" s="236" t="e">
        <f>'FASE 2'!#REF!</f>
        <v>#REF!</v>
      </c>
    </row>
    <row r="48" spans="2:5" ht="14.1" customHeight="1" x14ac:dyDescent="0.2">
      <c r="B48" s="235">
        <f>'Matrículas CET'!A47</f>
        <v>0</v>
      </c>
      <c r="C48" s="242">
        <f>'Matrículas CET'!C47</f>
        <v>0</v>
      </c>
      <c r="D48" s="242">
        <f>'Matrículas CET'!E47</f>
        <v>0</v>
      </c>
      <c r="E48" s="236" t="e">
        <f>'FASE 2'!#REF!</f>
        <v>#REF!</v>
      </c>
    </row>
    <row r="49" spans="2:5" ht="14.1" customHeight="1" x14ac:dyDescent="0.2">
      <c r="B49" s="235">
        <f>'Matrículas CET'!A48</f>
        <v>0</v>
      </c>
      <c r="C49" s="242">
        <f>'Matrículas CET'!C48</f>
        <v>0</v>
      </c>
      <c r="D49" s="242">
        <f>'Matrículas CET'!E48</f>
        <v>0</v>
      </c>
      <c r="E49" s="236" t="e">
        <f>'FASE 2'!#REF!</f>
        <v>#REF!</v>
      </c>
    </row>
    <row r="50" spans="2:5" ht="14.1" customHeight="1" x14ac:dyDescent="0.2">
      <c r="B50" s="235">
        <f>'Matrículas CET'!A49</f>
        <v>0</v>
      </c>
      <c r="C50" s="242">
        <f>'Matrículas CET'!C49</f>
        <v>0</v>
      </c>
      <c r="D50" s="242">
        <f>'Matrículas CET'!E49</f>
        <v>0</v>
      </c>
      <c r="E50" s="236" t="e">
        <f>'FASE 2'!#REF!</f>
        <v>#REF!</v>
      </c>
    </row>
    <row r="51" spans="2:5" ht="14.1" customHeight="1" x14ac:dyDescent="0.2">
      <c r="B51" s="235">
        <f>'Matrículas CET'!A50</f>
        <v>0</v>
      </c>
      <c r="C51" s="242">
        <f>'Matrículas CET'!C50</f>
        <v>0</v>
      </c>
      <c r="D51" s="242">
        <f>'Matrículas CET'!E50</f>
        <v>0</v>
      </c>
      <c r="E51" s="236" t="e">
        <f>'FASE 2'!#REF!</f>
        <v>#REF!</v>
      </c>
    </row>
    <row r="52" spans="2:5" ht="14.1" customHeight="1" x14ac:dyDescent="0.2">
      <c r="B52" s="235">
        <f>'Matrículas CET'!A51</f>
        <v>0</v>
      </c>
      <c r="C52" s="242">
        <f>'Matrículas CET'!C51</f>
        <v>0</v>
      </c>
      <c r="D52" s="242">
        <f>'Matrículas CET'!E51</f>
        <v>0</v>
      </c>
      <c r="E52" s="236" t="e">
        <f>'FASE 2'!#REF!</f>
        <v>#REF!</v>
      </c>
    </row>
    <row r="53" spans="2:5" ht="14.1" customHeight="1" thickBot="1" x14ac:dyDescent="0.25">
      <c r="B53" s="237">
        <f>'Matrículas CET'!A52</f>
        <v>0</v>
      </c>
      <c r="C53" s="243">
        <f>'Matrículas CET'!C52</f>
        <v>0</v>
      </c>
      <c r="D53" s="243">
        <f>'Matrículas CET'!E52</f>
        <v>0</v>
      </c>
      <c r="E53" s="238" t="e">
        <f>'FASE 2'!#REF!</f>
        <v>#REF!</v>
      </c>
    </row>
    <row r="54" spans="2:5" ht="13.5" thickTop="1" x14ac:dyDescent="0.2"/>
  </sheetData>
  <mergeCells count="1">
    <mergeCell ref="B1:E1"/>
  </mergeCells>
  <phoneticPr fontId="0" type="noConversion"/>
  <pageMargins left="0.31496062992125984" right="0.35433070866141736" top="1.1417322834645669" bottom="0.31496062992125984" header="0.15748031496062992" footer="0"/>
  <pageSetup paperSize="9" orientation="portrait" horizontalDpi="4294967292" r:id="rId1"/>
  <headerFooter alignWithMargins="0">
    <oddHeader>&amp;L&amp;G&amp;C&amp;"Arial,Negrita"&amp;12V RAID Club Hípico el Corzo 2012
CEN 0* &amp;R&amp;"Arial,Negrita"&amp;11&amp;G
&amp;D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41"/>
  <sheetViews>
    <sheetView showGridLines="0" topLeftCell="A24" zoomScaleNormal="100" workbookViewId="0">
      <selection activeCell="A42" sqref="A42:XFD42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5.7109375" customWidth="1"/>
  </cols>
  <sheetData>
    <row r="1" spans="1:4" ht="27" customHeight="1" x14ac:dyDescent="0.3">
      <c r="A1" s="300" t="s">
        <v>8</v>
      </c>
      <c r="B1" s="301"/>
      <c r="C1" s="301"/>
      <c r="D1" s="302"/>
    </row>
    <row r="2" spans="1:4" ht="24.75" customHeight="1" thickBot="1" x14ac:dyDescent="0.35">
      <c r="A2" s="303" t="s">
        <v>46</v>
      </c>
      <c r="B2" s="304"/>
      <c r="C2" s="304"/>
      <c r="D2" s="305"/>
    </row>
    <row r="3" spans="1:4" x14ac:dyDescent="0.2">
      <c r="A3" s="323" t="s">
        <v>9</v>
      </c>
      <c r="B3" s="325" t="s">
        <v>5</v>
      </c>
      <c r="C3" s="327" t="s">
        <v>0</v>
      </c>
      <c r="D3" s="331" t="s">
        <v>1</v>
      </c>
    </row>
    <row r="4" spans="1:4" ht="13.5" thickBot="1" x14ac:dyDescent="0.25">
      <c r="A4" s="324"/>
      <c r="B4" s="326"/>
      <c r="C4" s="328"/>
      <c r="D4" s="332"/>
    </row>
    <row r="5" spans="1:4" ht="17.100000000000001" customHeight="1" thickTop="1" x14ac:dyDescent="0.25">
      <c r="A5" s="86">
        <f>'Matrículas CET'!A3</f>
        <v>116</v>
      </c>
      <c r="B5" s="102">
        <f>+'FASE 2'!H9+'FASE 2'!$I$4</f>
        <v>0.57777777777777783</v>
      </c>
      <c r="C5" s="87" t="str">
        <f>'Matrículas CET'!C3</f>
        <v>JOSE LUIS BALSINHAS</v>
      </c>
      <c r="D5" s="103" t="str">
        <f>'Matrículas CET'!E3</f>
        <v>DIAMANT DES AYSSADES</v>
      </c>
    </row>
    <row r="6" spans="1:4" ht="17.100000000000001" customHeight="1" x14ac:dyDescent="0.25">
      <c r="A6" s="91">
        <f>'Matrículas CET'!A4</f>
        <v>117</v>
      </c>
      <c r="B6" s="104">
        <f>+'FASE 2'!H10+'FASE 2'!$I$4</f>
        <v>0.58232638888888899</v>
      </c>
      <c r="C6" s="150" t="str">
        <f>'Matrículas CET'!C4</f>
        <v>JOAO PEDRO CARPINTEIRO</v>
      </c>
      <c r="D6" s="105" t="str">
        <f>'Matrículas CET'!E4</f>
        <v>KALKO DE NERAC</v>
      </c>
    </row>
    <row r="7" spans="1:4" ht="17.100000000000001" customHeight="1" x14ac:dyDescent="0.25">
      <c r="A7" s="96">
        <f>'Matrículas CET'!A5</f>
        <v>118</v>
      </c>
      <c r="B7" s="104">
        <f>+'FASE 2'!H11+'FASE 2'!$I$4</f>
        <v>0.58259259259259266</v>
      </c>
      <c r="C7" s="150" t="str">
        <f>'Matrículas CET'!C5</f>
        <v>JAVIER GRAGERA</v>
      </c>
      <c r="D7" s="105" t="str">
        <f>'Matrículas CET'!E5</f>
        <v>AYSTIC DE PIBOUL</v>
      </c>
    </row>
    <row r="8" spans="1:4" ht="17.100000000000001" customHeight="1" x14ac:dyDescent="0.25">
      <c r="A8" s="96">
        <f>'Matrículas CET'!A6</f>
        <v>108</v>
      </c>
      <c r="B8" s="104">
        <f>+'FASE 2'!H12+'FASE 2'!$I$4</f>
        <v>0.58226851851851857</v>
      </c>
      <c r="C8" s="150" t="str">
        <f>'Matrículas CET'!C6</f>
        <v>PABLO DELGADO</v>
      </c>
      <c r="D8" s="105" t="str">
        <f>'Matrículas CET'!E6</f>
        <v>ERET DE LUC</v>
      </c>
    </row>
    <row r="9" spans="1:4" ht="17.100000000000001" customHeight="1" x14ac:dyDescent="0.25">
      <c r="A9" s="96">
        <f>'Matrículas CET'!A7</f>
        <v>120</v>
      </c>
      <c r="B9" s="104">
        <f>+'FASE 2'!H13+'FASE 2'!$I$4</f>
        <v>0.58277777777777784</v>
      </c>
      <c r="C9" s="150" t="str">
        <f>'Matrículas CET'!C7</f>
        <v>JOAO RODRIGUES</v>
      </c>
      <c r="D9" s="105" t="str">
        <f>'Matrículas CET'!E7</f>
        <v>EMIR DU BARTHAS</v>
      </c>
    </row>
    <row r="10" spans="1:4" ht="17.100000000000001" customHeight="1" x14ac:dyDescent="0.25">
      <c r="A10" s="96">
        <f>'Matrículas CET'!A8</f>
        <v>121</v>
      </c>
      <c r="B10" s="104">
        <f>+'FASE 2'!H14+'FASE 2'!$I$4</f>
        <v>0.56719907407407411</v>
      </c>
      <c r="C10" s="150" t="str">
        <f>'Matrículas CET'!C8</f>
        <v>IVAN GASPAR</v>
      </c>
      <c r="D10" s="105" t="str">
        <f>'Matrículas CET'!E8</f>
        <v>SAULA</v>
      </c>
    </row>
    <row r="11" spans="1:4" ht="17.100000000000001" customHeight="1" x14ac:dyDescent="0.25">
      <c r="A11" s="96">
        <f>'Matrículas CET'!A9</f>
        <v>122</v>
      </c>
      <c r="B11" s="104">
        <f>+'FASE 2'!H15+'FASE 2'!$I$4</f>
        <v>0.56694444444444447</v>
      </c>
      <c r="C11" s="150" t="str">
        <f>'Matrículas CET'!C9</f>
        <v>NATALIA VILELA</v>
      </c>
      <c r="D11" s="105" t="str">
        <f>'Matrículas CET'!E9</f>
        <v>JALEO</v>
      </c>
    </row>
    <row r="12" spans="1:4" ht="17.100000000000001" customHeight="1" x14ac:dyDescent="0.25">
      <c r="A12" s="96">
        <f>'Matrículas CET'!A10</f>
        <v>123</v>
      </c>
      <c r="B12" s="104">
        <f>+'FASE 2'!H16+'FASE 2'!$I$4</f>
        <v>0.57806712962962969</v>
      </c>
      <c r="C12" s="150" t="str">
        <f>'Matrículas CET'!C10</f>
        <v>CRISTINA LOBERA</v>
      </c>
      <c r="D12" s="105" t="str">
        <f>'Matrículas CET'!E10</f>
        <v>IAKARI BC FNMS</v>
      </c>
    </row>
    <row r="13" spans="1:4" ht="17.100000000000001" customHeight="1" x14ac:dyDescent="0.25">
      <c r="A13" s="96">
        <f>'Matrículas CET'!A11</f>
        <v>119</v>
      </c>
      <c r="B13" s="104">
        <f>+'FASE 2'!H17+'FASE 2'!$I$4</f>
        <v>0.57807870370370373</v>
      </c>
      <c r="C13" s="150" t="str">
        <f>'Matrículas CET'!C11</f>
        <v>BELEN GARCIA ROJAS</v>
      </c>
      <c r="D13" s="105" t="str">
        <f>'Matrículas CET'!E11</f>
        <v>ADIR DE LIXUS</v>
      </c>
    </row>
    <row r="14" spans="1:4" ht="17.100000000000001" customHeight="1" x14ac:dyDescent="0.25">
      <c r="A14" s="96">
        <f>'Matrículas CET'!A12</f>
        <v>100</v>
      </c>
      <c r="B14" s="104">
        <f>+'FASE 2'!H18+'FASE 2'!$I$4</f>
        <v>0.56627314814814822</v>
      </c>
      <c r="C14" s="150" t="str">
        <f>'Matrículas CET'!C12</f>
        <v>JOSE ISIDRO SANTOLALLA</v>
      </c>
      <c r="D14" s="105" t="str">
        <f>'Matrículas CET'!E12</f>
        <v>ZIPI JS</v>
      </c>
    </row>
    <row r="15" spans="1:4" ht="17.100000000000001" customHeight="1" x14ac:dyDescent="0.25">
      <c r="A15" s="96">
        <f>'Matrículas CET'!A13</f>
        <v>0</v>
      </c>
      <c r="B15" s="104">
        <f>+'FASE 2'!H19+'FASE 2'!$I$4</f>
        <v>2.0833333333333332E-2</v>
      </c>
      <c r="C15" s="150">
        <f>'Matrículas CET'!C13</f>
        <v>0</v>
      </c>
      <c r="D15" s="105">
        <f>'Matrículas CET'!E13</f>
        <v>0</v>
      </c>
    </row>
    <row r="16" spans="1:4" ht="17.100000000000001" customHeight="1" x14ac:dyDescent="0.25">
      <c r="A16" s="96">
        <f>'Matrículas CET'!A14</f>
        <v>0</v>
      </c>
      <c r="B16" s="104">
        <f>+'FASE 2'!H20+'FASE 2'!$I$4</f>
        <v>2.0833333333333332E-2</v>
      </c>
      <c r="C16" s="150">
        <f>'Matrículas CET'!C14</f>
        <v>0</v>
      </c>
      <c r="D16" s="105">
        <f>'Matrículas CET'!E14</f>
        <v>0</v>
      </c>
    </row>
    <row r="17" spans="1:4" ht="17.100000000000001" customHeight="1" x14ac:dyDescent="0.25">
      <c r="A17" s="96">
        <f>'Matrículas CET'!A15</f>
        <v>0</v>
      </c>
      <c r="B17" s="104">
        <f>+'FASE 2'!H21+'FASE 2'!$I$4</f>
        <v>2.0833333333333332E-2</v>
      </c>
      <c r="C17" s="150">
        <f>'Matrículas CET'!C15</f>
        <v>0</v>
      </c>
      <c r="D17" s="105">
        <f>'Matrículas CET'!E15</f>
        <v>0</v>
      </c>
    </row>
    <row r="18" spans="1:4" ht="17.100000000000001" customHeight="1" x14ac:dyDescent="0.25">
      <c r="A18" s="96">
        <f>'Matrículas CET'!A16</f>
        <v>0</v>
      </c>
      <c r="B18" s="104">
        <f>+'FASE 2'!H22+'FASE 2'!$I$4</f>
        <v>2.0833333333333332E-2</v>
      </c>
      <c r="C18" s="150">
        <f>'Matrículas CET'!C16</f>
        <v>0</v>
      </c>
      <c r="D18" s="105">
        <f>'Matrículas CET'!E16</f>
        <v>0</v>
      </c>
    </row>
    <row r="19" spans="1:4" ht="17.100000000000001" customHeight="1" x14ac:dyDescent="0.25">
      <c r="A19" s="96">
        <f>'Matrículas CET'!A17</f>
        <v>0</v>
      </c>
      <c r="B19" s="104">
        <f>+'FASE 2'!H23+'FASE 2'!$I$4</f>
        <v>2.0833333333333332E-2</v>
      </c>
      <c r="C19" s="150">
        <f>'Matrículas CET'!C17</f>
        <v>0</v>
      </c>
      <c r="D19" s="105">
        <f>'Matrículas CET'!E17</f>
        <v>0</v>
      </c>
    </row>
    <row r="20" spans="1:4" ht="17.100000000000001" customHeight="1" x14ac:dyDescent="0.25">
      <c r="A20" s="96">
        <f>'Matrículas CET'!A18</f>
        <v>0</v>
      </c>
      <c r="B20" s="104">
        <f>+'FASE 2'!H24+'FASE 2'!$I$4</f>
        <v>2.0833333333333332E-2</v>
      </c>
      <c r="C20" s="150">
        <f>'Matrículas CET'!C18</f>
        <v>0</v>
      </c>
      <c r="D20" s="105">
        <f>'Matrículas CET'!E18</f>
        <v>0</v>
      </c>
    </row>
    <row r="21" spans="1:4" ht="17.100000000000001" customHeight="1" x14ac:dyDescent="0.25">
      <c r="A21" s="96">
        <f>'Matrículas CET'!A19</f>
        <v>0</v>
      </c>
      <c r="B21" s="104">
        <f>+'FASE 2'!H25+'FASE 2'!$I$4</f>
        <v>2.0833333333333332E-2</v>
      </c>
      <c r="C21" s="150">
        <f>'Matrículas CET'!C19</f>
        <v>0</v>
      </c>
      <c r="D21" s="105">
        <f>'Matrículas CET'!E19</f>
        <v>0</v>
      </c>
    </row>
    <row r="22" spans="1:4" ht="17.100000000000001" customHeight="1" x14ac:dyDescent="0.25">
      <c r="A22" s="96">
        <f>'Matrículas CET'!A20</f>
        <v>0</v>
      </c>
      <c r="B22" s="104">
        <f>+'FASE 2'!H26+'FASE 2'!$I$4</f>
        <v>2.0833333333333332E-2</v>
      </c>
      <c r="C22" s="150">
        <f>'Matrículas CET'!C20</f>
        <v>0</v>
      </c>
      <c r="D22" s="105">
        <f>'Matrículas CET'!E20</f>
        <v>0</v>
      </c>
    </row>
    <row r="23" spans="1:4" ht="17.100000000000001" customHeight="1" x14ac:dyDescent="0.25">
      <c r="A23" s="96">
        <f>'Matrículas CET'!A21</f>
        <v>0</v>
      </c>
      <c r="B23" s="104">
        <f>+'FASE 2'!H27+'FASE 2'!$I$4</f>
        <v>2.0833333333333332E-2</v>
      </c>
      <c r="C23" s="150">
        <f>'Matrículas CET'!C21</f>
        <v>0</v>
      </c>
      <c r="D23" s="105">
        <f>'Matrículas CET'!E21</f>
        <v>0</v>
      </c>
    </row>
    <row r="24" spans="1:4" ht="17.100000000000001" customHeight="1" x14ac:dyDescent="0.25">
      <c r="A24" s="96">
        <f>'Matrículas CET'!A22</f>
        <v>0</v>
      </c>
      <c r="B24" s="104">
        <f>+'FASE 2'!H28+'FASE 2'!$I$4</f>
        <v>2.0833333333333332E-2</v>
      </c>
      <c r="C24" s="150">
        <f>'Matrículas CET'!C22</f>
        <v>0</v>
      </c>
      <c r="D24" s="105">
        <f>'Matrículas CET'!E22</f>
        <v>0</v>
      </c>
    </row>
    <row r="25" spans="1:4" ht="17.100000000000001" customHeight="1" x14ac:dyDescent="0.25">
      <c r="A25" s="96">
        <f>'Matrículas CET'!A23</f>
        <v>0</v>
      </c>
      <c r="B25" s="104">
        <f>+'FASE 2'!H29+'FASE 2'!$I$4</f>
        <v>2.0833333333333332E-2</v>
      </c>
      <c r="C25" s="150">
        <f>'Matrículas CET'!C23</f>
        <v>0</v>
      </c>
      <c r="D25" s="105">
        <f>'Matrículas CET'!E23</f>
        <v>0</v>
      </c>
    </row>
    <row r="26" spans="1:4" ht="17.100000000000001" customHeight="1" x14ac:dyDescent="0.25">
      <c r="A26" s="96">
        <f>'Matrículas CET'!A24</f>
        <v>0</v>
      </c>
      <c r="B26" s="104">
        <f>+'FASE 2'!H30+'FASE 2'!$I$4</f>
        <v>2.0833333333333332E-2</v>
      </c>
      <c r="C26" s="150">
        <f>'Matrículas CET'!C24</f>
        <v>0</v>
      </c>
      <c r="D26" s="105">
        <f>'Matrículas CET'!E24</f>
        <v>0</v>
      </c>
    </row>
    <row r="27" spans="1:4" ht="17.100000000000001" customHeight="1" x14ac:dyDescent="0.25">
      <c r="A27" s="96">
        <f>'Matrículas CET'!A25</f>
        <v>0</v>
      </c>
      <c r="B27" s="104">
        <f>+'FASE 2'!H31+'FASE 2'!$I$4</f>
        <v>2.0833333333333332E-2</v>
      </c>
      <c r="C27" s="150">
        <f>'Matrículas CET'!C25</f>
        <v>0</v>
      </c>
      <c r="D27" s="105">
        <f>'Matrículas CET'!E25</f>
        <v>0</v>
      </c>
    </row>
    <row r="28" spans="1:4" ht="17.100000000000001" customHeight="1" x14ac:dyDescent="0.25">
      <c r="A28" s="96">
        <f>'Matrículas CET'!A26</f>
        <v>0</v>
      </c>
      <c r="B28" s="104">
        <f>+'FASE 2'!H32+'FASE 2'!$I$4</f>
        <v>2.0833333333333332E-2</v>
      </c>
      <c r="C28" s="150">
        <f>'Matrículas CET'!C26</f>
        <v>0</v>
      </c>
      <c r="D28" s="105">
        <f>'Matrículas CET'!E26</f>
        <v>0</v>
      </c>
    </row>
    <row r="29" spans="1:4" ht="17.100000000000001" customHeight="1" x14ac:dyDescent="0.25">
      <c r="A29" s="96">
        <f>'Matrículas CET'!A27</f>
        <v>0</v>
      </c>
      <c r="B29" s="104">
        <f>+'FASE 2'!H33+'FASE 2'!$I$4</f>
        <v>2.0833333333333332E-2</v>
      </c>
      <c r="C29" s="150">
        <f>'Matrículas CET'!C27</f>
        <v>0</v>
      </c>
      <c r="D29" s="105">
        <f>'Matrículas CET'!E27</f>
        <v>0</v>
      </c>
    </row>
    <row r="30" spans="1:4" ht="17.100000000000001" customHeight="1" x14ac:dyDescent="0.25">
      <c r="A30" s="96">
        <f>'Matrículas CET'!A28</f>
        <v>0</v>
      </c>
      <c r="B30" s="104">
        <f>+'FASE 2'!H34+'FASE 2'!$I$4</f>
        <v>2.0833333333333332E-2</v>
      </c>
      <c r="C30" s="150">
        <f>'Matrículas CET'!C28</f>
        <v>0</v>
      </c>
      <c r="D30" s="105">
        <f>'Matrículas CET'!E28</f>
        <v>0</v>
      </c>
    </row>
    <row r="31" spans="1:4" ht="17.100000000000001" customHeight="1" x14ac:dyDescent="0.25">
      <c r="A31" s="96">
        <f>'Matrículas CET'!A29</f>
        <v>0</v>
      </c>
      <c r="B31" s="104">
        <f>+'FASE 2'!H35+'FASE 2'!$I$4</f>
        <v>2.0833333333333332E-2</v>
      </c>
      <c r="C31" s="150">
        <f>'Matrículas CET'!C29</f>
        <v>0</v>
      </c>
      <c r="D31" s="105">
        <f>'Matrículas CET'!E29</f>
        <v>0</v>
      </c>
    </row>
    <row r="32" spans="1:4" ht="17.100000000000001" customHeight="1" x14ac:dyDescent="0.25">
      <c r="A32" s="96">
        <f>'Matrículas CET'!A30</f>
        <v>0</v>
      </c>
      <c r="B32" s="104">
        <f>+'FASE 2'!H36+'FASE 2'!$I$4</f>
        <v>2.0833333333333332E-2</v>
      </c>
      <c r="C32" s="150">
        <f>'Matrículas CET'!C30</f>
        <v>0</v>
      </c>
      <c r="D32" s="105">
        <f>'Matrículas CET'!E30</f>
        <v>0</v>
      </c>
    </row>
    <row r="33" spans="1:4" ht="17.100000000000001" customHeight="1" x14ac:dyDescent="0.25">
      <c r="A33" s="96">
        <f>'Matrículas CET'!A31</f>
        <v>0</v>
      </c>
      <c r="B33" s="104">
        <f>+'FASE 2'!H37+'FASE 2'!$I$4</f>
        <v>2.0833333333333332E-2</v>
      </c>
      <c r="C33" s="150">
        <f>'Matrículas CET'!C31</f>
        <v>0</v>
      </c>
      <c r="D33" s="105">
        <f>'Matrículas CET'!E31</f>
        <v>0</v>
      </c>
    </row>
    <row r="34" spans="1:4" ht="17.100000000000001" customHeight="1" x14ac:dyDescent="0.25">
      <c r="A34" s="96">
        <f>'Matrículas CET'!A32</f>
        <v>0</v>
      </c>
      <c r="B34" s="104">
        <f>+'FASE 2'!H38+'FASE 2'!$I$4</f>
        <v>2.0833333333333332E-2</v>
      </c>
      <c r="C34" s="150">
        <f>'Matrículas CET'!C32</f>
        <v>0</v>
      </c>
      <c r="D34" s="105">
        <f>'Matrículas CET'!E32</f>
        <v>0</v>
      </c>
    </row>
    <row r="35" spans="1:4" ht="17.100000000000001" customHeight="1" x14ac:dyDescent="0.25">
      <c r="A35" s="96">
        <f>'Matrículas CET'!A33</f>
        <v>0</v>
      </c>
      <c r="B35" s="104">
        <f>+'FASE 2'!H39+'FASE 2'!$I$4</f>
        <v>2.0833333333333332E-2</v>
      </c>
      <c r="C35" s="150">
        <f>'Matrículas CET'!C33</f>
        <v>0</v>
      </c>
      <c r="D35" s="105">
        <f>'Matrículas CET'!E33</f>
        <v>0</v>
      </c>
    </row>
    <row r="36" spans="1:4" ht="17.100000000000001" customHeight="1" x14ac:dyDescent="0.25">
      <c r="A36" s="96">
        <f>'Matrículas CET'!A34</f>
        <v>0</v>
      </c>
      <c r="B36" s="104">
        <f>+'FASE 2'!H40+'FASE 2'!$I$4</f>
        <v>2.0833333333333332E-2</v>
      </c>
      <c r="C36" s="150">
        <f>'Matrículas CET'!C34</f>
        <v>0</v>
      </c>
      <c r="D36" s="105">
        <f>'Matrículas CET'!E34</f>
        <v>0</v>
      </c>
    </row>
    <row r="37" spans="1:4" ht="17.100000000000001" customHeight="1" x14ac:dyDescent="0.25">
      <c r="A37" s="96">
        <f>'Matrículas CET'!A35</f>
        <v>0</v>
      </c>
      <c r="B37" s="104">
        <f>+'FASE 2'!H41+'FASE 2'!$I$4</f>
        <v>2.0833333333333332E-2</v>
      </c>
      <c r="C37" s="150">
        <f>'Matrículas CET'!C35</f>
        <v>0</v>
      </c>
      <c r="D37" s="105">
        <f>'Matrículas CET'!E35</f>
        <v>0</v>
      </c>
    </row>
    <row r="38" spans="1:4" ht="17.100000000000001" customHeight="1" x14ac:dyDescent="0.25">
      <c r="A38" s="96">
        <f>'Matrículas CET'!A36</f>
        <v>0</v>
      </c>
      <c r="B38" s="104">
        <f>+'FASE 2'!H42+'FASE 2'!$I$4</f>
        <v>2.0833333333333332E-2</v>
      </c>
      <c r="C38" s="150">
        <f>'Matrículas CET'!C36</f>
        <v>0</v>
      </c>
      <c r="D38" s="105">
        <f>'Matrículas CET'!E36</f>
        <v>0</v>
      </c>
    </row>
    <row r="39" spans="1:4" ht="17.100000000000001" customHeight="1" x14ac:dyDescent="0.25">
      <c r="A39" s="96">
        <f>'Matrículas CET'!A37</f>
        <v>0</v>
      </c>
      <c r="B39" s="104">
        <f>+'FASE 2'!H43+'FASE 2'!$I$4</f>
        <v>2.0833333333333332E-2</v>
      </c>
      <c r="C39" s="150">
        <f>'Matrículas CET'!C37</f>
        <v>0</v>
      </c>
      <c r="D39" s="105">
        <f>'Matrículas CET'!E37</f>
        <v>0</v>
      </c>
    </row>
    <row r="40" spans="1:4" ht="17.100000000000001" customHeight="1" x14ac:dyDescent="0.25">
      <c r="A40" s="96">
        <f>'Matrículas CET'!A38</f>
        <v>0</v>
      </c>
      <c r="B40" s="104">
        <f>+'FASE 2'!H44+'FASE 2'!$I$4</f>
        <v>2.0833333333333332E-2</v>
      </c>
      <c r="C40" s="150">
        <f>'Matrículas CET'!C38</f>
        <v>0</v>
      </c>
      <c r="D40" s="105">
        <f>'Matrículas CET'!E38</f>
        <v>0</v>
      </c>
    </row>
    <row r="41" spans="1:4" ht="17.100000000000001" customHeight="1" x14ac:dyDescent="0.25">
      <c r="A41" s="96">
        <f>'Matrículas CET'!A39</f>
        <v>0</v>
      </c>
      <c r="B41" s="104">
        <f>+'FASE 2'!H45+'FASE 2'!$I$4</f>
        <v>2.0833333333333332E-2</v>
      </c>
      <c r="C41" s="150">
        <f>'Matrículas CET'!C39</f>
        <v>0</v>
      </c>
      <c r="D41" s="105">
        <f>'Matrículas CET'!E39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0" type="noConversion"/>
  <printOptions horizontalCentered="1"/>
  <pageMargins left="0.31496062992125984" right="0.35433070866141736" top="1.7716535433070868" bottom="0.39370078740157483" header="0.27559055118110237" footer="0"/>
  <pageSetup paperSize="9" orientation="portrait" horizontalDpi="4294967292" r:id="rId1"/>
  <headerFooter alignWithMargins="0">
    <oddHeader xml:space="preserve">&amp;L&amp;G&amp;C&amp;"Arial,Negrita Cursiva"&amp;14XX RAID El Corzo 
Copa Federación CET 60 &amp;R&amp;"Arial Black,Normal"&amp;12&amp;G
&amp;D 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Q45"/>
  <sheetViews>
    <sheetView showGridLines="0" zoomScale="95" zoomScaleNormal="95" zoomScaleSheetLayoutView="80" workbookViewId="0">
      <selection activeCell="H16" sqref="H16"/>
    </sheetView>
  </sheetViews>
  <sheetFormatPr baseColWidth="10" defaultRowHeight="12.75" x14ac:dyDescent="0.2"/>
  <cols>
    <col min="1" max="1" width="6.42578125" customWidth="1"/>
    <col min="2" max="2" width="6.7109375" bestFit="1" customWidth="1"/>
    <col min="3" max="4" width="33.7109375" customWidth="1"/>
    <col min="5" max="5" width="4.85546875" bestFit="1" customWidth="1"/>
    <col min="6" max="6" width="8.85546875" customWidth="1"/>
    <col min="7" max="7" width="9.7109375" customWidth="1"/>
    <col min="8" max="8" width="8.5703125" customWidth="1"/>
    <col min="9" max="9" width="9.7109375" customWidth="1"/>
    <col min="10" max="10" width="9.42578125" customWidth="1"/>
    <col min="11" max="11" width="9.140625" hidden="1" customWidth="1"/>
    <col min="12" max="13" width="10.7109375" hidden="1" customWidth="1"/>
    <col min="14" max="14" width="8" customWidth="1"/>
    <col min="15" max="16" width="10.85546875" customWidth="1"/>
    <col min="17" max="17" width="11.28515625" customWidth="1"/>
    <col min="18" max="18" width="9.42578125" bestFit="1" customWidth="1"/>
    <col min="19" max="19" width="9.42578125" customWidth="1"/>
    <col min="20" max="20" width="13.85546875" bestFit="1" customWidth="1"/>
    <col min="21" max="21" width="4.42578125" customWidth="1"/>
    <col min="22" max="22" width="4.5703125" customWidth="1"/>
    <col min="23" max="23" width="3.140625" customWidth="1"/>
    <col min="24" max="24" width="3.85546875" hidden="1" customWidth="1"/>
    <col min="25" max="25" width="3.5703125" hidden="1" customWidth="1"/>
    <col min="26" max="26" width="3.7109375" hidden="1" customWidth="1"/>
    <col min="27" max="27" width="3.85546875" hidden="1" customWidth="1"/>
    <col min="28" max="28" width="3.5703125" hidden="1" customWidth="1"/>
    <col min="29" max="29" width="3.7109375" hidden="1" customWidth="1"/>
    <col min="30" max="30" width="3.28515625" hidden="1" customWidth="1"/>
    <col min="31" max="31" width="4.140625" hidden="1" customWidth="1"/>
    <col min="32" max="32" width="4.5703125" hidden="1" customWidth="1"/>
    <col min="33" max="33" width="4.28515625" hidden="1" customWidth="1"/>
    <col min="34" max="35" width="3.5703125" hidden="1" customWidth="1"/>
    <col min="36" max="36" width="3.28515625" hidden="1" customWidth="1"/>
    <col min="37" max="37" width="3.42578125" hidden="1" customWidth="1"/>
    <col min="38" max="40" width="3.7109375" hidden="1" customWidth="1"/>
    <col min="41" max="41" width="5.85546875" hidden="1" customWidth="1"/>
    <col min="42" max="42" width="4.7109375" hidden="1" customWidth="1"/>
    <col min="43" max="43" width="5" hidden="1" customWidth="1"/>
  </cols>
  <sheetData>
    <row r="1" spans="1:43" x14ac:dyDescent="0.2">
      <c r="G1" s="126" t="s">
        <v>25</v>
      </c>
      <c r="H1" s="130"/>
      <c r="I1" s="128">
        <v>5.5555555555555552E-2</v>
      </c>
      <c r="J1" s="129" t="s">
        <v>111</v>
      </c>
    </row>
    <row r="2" spans="1:43" x14ac:dyDescent="0.2">
      <c r="G2" s="126" t="s">
        <v>26</v>
      </c>
      <c r="H2" s="130"/>
      <c r="I2" s="128">
        <v>7.5752314814814814E-2</v>
      </c>
      <c r="J2" s="129" t="s">
        <v>112</v>
      </c>
    </row>
    <row r="3" spans="1:43" x14ac:dyDescent="0.2">
      <c r="G3" s="126" t="s">
        <v>97</v>
      </c>
      <c r="H3" s="130"/>
      <c r="I3" s="295">
        <v>20</v>
      </c>
    </row>
    <row r="4" spans="1:43" x14ac:dyDescent="0.2">
      <c r="G4" s="126" t="s">
        <v>15</v>
      </c>
      <c r="H4" s="130"/>
      <c r="I4" s="128">
        <v>2.0833333333333332E-2</v>
      </c>
    </row>
    <row r="5" spans="1:43" x14ac:dyDescent="0.2">
      <c r="G5" s="126" t="s">
        <v>59</v>
      </c>
      <c r="H5" s="130"/>
      <c r="I5" s="128">
        <v>1.3888888888888888E-2</v>
      </c>
    </row>
    <row r="6" spans="1:43" x14ac:dyDescent="0.2">
      <c r="G6" s="126"/>
      <c r="H6" s="130"/>
      <c r="I6" s="128"/>
    </row>
    <row r="7" spans="1:43" ht="13.5" thickBot="1" x14ac:dyDescent="0.25"/>
    <row r="8" spans="1:43" s="12" customFormat="1" ht="30" customHeight="1" thickTop="1" thickBot="1" x14ac:dyDescent="0.25">
      <c r="A8" s="16" t="s">
        <v>11</v>
      </c>
      <c r="B8" s="17" t="s">
        <v>2</v>
      </c>
      <c r="C8" s="18" t="s">
        <v>0</v>
      </c>
      <c r="D8" s="18" t="s">
        <v>1</v>
      </c>
      <c r="E8" s="19" t="s">
        <v>3</v>
      </c>
      <c r="F8" s="44" t="s">
        <v>14</v>
      </c>
      <c r="G8" s="20" t="s">
        <v>10</v>
      </c>
      <c r="H8" s="20" t="s">
        <v>19</v>
      </c>
      <c r="I8" s="42" t="s">
        <v>12</v>
      </c>
      <c r="J8" s="42" t="s">
        <v>13</v>
      </c>
      <c r="K8" s="61" t="s">
        <v>50</v>
      </c>
      <c r="L8" s="61" t="s">
        <v>51</v>
      </c>
      <c r="M8" s="61" t="s">
        <v>52</v>
      </c>
      <c r="N8" s="43" t="s">
        <v>18</v>
      </c>
      <c r="O8" s="42" t="s">
        <v>53</v>
      </c>
      <c r="P8" s="42" t="s">
        <v>54</v>
      </c>
      <c r="Q8" s="42" t="s">
        <v>55</v>
      </c>
      <c r="R8" s="279" t="s">
        <v>95</v>
      </c>
      <c r="S8" s="280" t="s">
        <v>96</v>
      </c>
      <c r="T8" s="45" t="s">
        <v>17</v>
      </c>
      <c r="X8" s="13" t="s">
        <v>16</v>
      </c>
      <c r="Y8" s="14"/>
      <c r="Z8" s="15"/>
      <c r="AA8" s="62" t="s">
        <v>50</v>
      </c>
      <c r="AB8" s="63"/>
      <c r="AC8" s="63"/>
      <c r="AD8" s="63"/>
      <c r="AE8" s="14"/>
      <c r="AF8" s="63"/>
      <c r="AG8" s="64"/>
      <c r="AH8" s="65" t="s">
        <v>51</v>
      </c>
      <c r="AI8" s="66"/>
      <c r="AJ8" s="66"/>
      <c r="AK8" s="66"/>
      <c r="AL8" s="66"/>
      <c r="AM8" s="66"/>
      <c r="AN8" s="67"/>
      <c r="AO8" s="13" t="s">
        <v>16</v>
      </c>
      <c r="AP8" s="14"/>
      <c r="AQ8" s="15"/>
    </row>
    <row r="9" spans="1:43" ht="15" customHeight="1" thickTop="1" x14ac:dyDescent="0.2">
      <c r="A9" s="107">
        <f t="shared" ref="A9:A45" si="0">RANK(T9,$T$9:$T$45,1)</f>
        <v>9</v>
      </c>
      <c r="B9" s="108">
        <f>'Matrículas CET'!A3</f>
        <v>116</v>
      </c>
      <c r="C9" s="244" t="str">
        <f>'Matrículas CET'!C3</f>
        <v>JOSE LUIS BALSINHAS</v>
      </c>
      <c r="D9" s="244" t="str">
        <f>'Matrículas CET'!E3</f>
        <v>DIAMANT DES AYSSADES</v>
      </c>
      <c r="E9" s="109" t="s">
        <v>47</v>
      </c>
      <c r="F9" s="110">
        <f>+'FASE 2'!H9+'FASE 2'!$I$4</f>
        <v>0.57777777777777783</v>
      </c>
      <c r="G9" s="246">
        <v>0.64278935185185182</v>
      </c>
      <c r="H9" s="111">
        <v>0.64409722222222221</v>
      </c>
      <c r="I9" s="112">
        <f>+G9-'HORARIO 3'!B5</f>
        <v>6.5011574074073986E-2</v>
      </c>
      <c r="J9" s="112">
        <f>+H9-'HORARIO 3'!B5</f>
        <v>6.6319444444444375E-2</v>
      </c>
      <c r="K9" s="113">
        <f t="shared" ref="K9:K40" si="1">IF(I9&lt;$I$1,$I$1-I9,0)*1000</f>
        <v>0</v>
      </c>
      <c r="L9" s="113">
        <f t="shared" ref="L9:L40" si="2">IF(I9&gt;$I$2,I9-$I$2,0)</f>
        <v>0</v>
      </c>
      <c r="M9" s="113">
        <f t="shared" ref="M9:M40" si="3">K9+L9</f>
        <v>0</v>
      </c>
      <c r="N9" s="112">
        <f t="shared" ref="N9:N40" si="4">H9-G9</f>
        <v>1.3078703703703898E-3</v>
      </c>
      <c r="O9" s="112">
        <f t="shared" ref="O9:O40" si="5">K9</f>
        <v>0</v>
      </c>
      <c r="P9" s="112">
        <f t="shared" ref="P9:P40" si="6">L9</f>
        <v>0</v>
      </c>
      <c r="Q9" s="112">
        <f t="shared" ref="Q9:Q40" si="7">M9</f>
        <v>0</v>
      </c>
      <c r="R9" s="114">
        <f t="shared" ref="R9:R40" si="8">$I$3*3600/((X9*3600)+(Y9*60)+Z9)</f>
        <v>12.818230372084743</v>
      </c>
      <c r="S9" s="114">
        <f>$I$3*3600/((AO9*3600)+(AP9*60)+AQ9)</f>
        <v>12.565445026178011</v>
      </c>
      <c r="T9" s="115">
        <f t="shared" ref="T9:T40" si="9">J9+Q9</f>
        <v>6.6319444444444375E-2</v>
      </c>
      <c r="U9" s="1"/>
      <c r="X9" s="3">
        <f t="shared" ref="X9:X40" si="10">HOUR(I9)</f>
        <v>1</v>
      </c>
      <c r="Y9" s="4">
        <f t="shared" ref="Y9:Y40" si="11">MINUTE(I9)</f>
        <v>33</v>
      </c>
      <c r="Z9" s="5">
        <f t="shared" ref="Z9:Z40" si="12">SECOND(I9)</f>
        <v>37</v>
      </c>
      <c r="AA9" s="68">
        <f t="shared" ref="AA9:AA40" si="13">HOUR(K9)</f>
        <v>0</v>
      </c>
      <c r="AB9" s="69">
        <f t="shared" ref="AB9:AB40" si="14">MINUTE(K9)</f>
        <v>0</v>
      </c>
      <c r="AC9" s="69">
        <f t="shared" ref="AC9:AC40" si="15">SECOND(K9)</f>
        <v>0</v>
      </c>
      <c r="AD9" s="69">
        <f t="shared" ref="AD9:AD40" si="16">IF(AC9&gt;0,AB9+1,AB9)</f>
        <v>0</v>
      </c>
      <c r="AE9" s="70">
        <f t="shared" ref="AE9:AE18" si="17">AD9*5</f>
        <v>0</v>
      </c>
      <c r="AF9" s="69">
        <f t="shared" ref="AF9:AF40" si="18">IF(AE9&gt;=60,AA9+1,0)</f>
        <v>0</v>
      </c>
      <c r="AG9" s="71">
        <f t="shared" ref="AG9:AG40" si="19">IF(AE9&lt;60,AE9,AE9-60)</f>
        <v>0</v>
      </c>
      <c r="AH9" s="72">
        <f t="shared" ref="AH9:AH40" si="20">HOUR(L9)</f>
        <v>0</v>
      </c>
      <c r="AI9" s="73">
        <f t="shared" ref="AI9:AI40" si="21">MINUTE(L9)</f>
        <v>0</v>
      </c>
      <c r="AJ9" s="73">
        <f t="shared" ref="AJ9:AJ40" si="22">SECOND(L9)</f>
        <v>0</v>
      </c>
      <c r="AK9" s="73">
        <f>IF(AJ9&gt;0,AI9+1,AI9)</f>
        <v>0</v>
      </c>
      <c r="AL9" s="73">
        <f t="shared" ref="AL9:AL40" si="23">AK9*5</f>
        <v>0</v>
      </c>
      <c r="AM9" s="73">
        <f t="shared" ref="AM9:AM40" si="24">IF(AL9&gt;=60,AH9+1,0)</f>
        <v>0</v>
      </c>
      <c r="AN9" s="74">
        <f t="shared" ref="AN9:AN40" si="25">IF(AL9&lt;60,AL9,AL9-60)</f>
        <v>0</v>
      </c>
      <c r="AO9" s="3">
        <f>HOUR(J9)</f>
        <v>1</v>
      </c>
      <c r="AP9" s="4">
        <f>MINUTE(J9)</f>
        <v>35</v>
      </c>
      <c r="AQ9" s="5">
        <f>SECOND(J9)</f>
        <v>30</v>
      </c>
    </row>
    <row r="10" spans="1:43" ht="15" customHeight="1" x14ac:dyDescent="0.2">
      <c r="A10" s="116">
        <f t="shared" si="0"/>
        <v>5</v>
      </c>
      <c r="B10" s="117">
        <f>'Matrículas CET'!A4</f>
        <v>117</v>
      </c>
      <c r="C10" s="245" t="str">
        <f>'Matrículas CET'!C4</f>
        <v>JOAO PEDRO CARPINTEIRO</v>
      </c>
      <c r="D10" s="245" t="str">
        <f>'Matrículas CET'!E4</f>
        <v>KALKO DE NERAC</v>
      </c>
      <c r="E10" s="118" t="s">
        <v>47</v>
      </c>
      <c r="F10" s="119">
        <f>+'FASE 2'!H10+'FASE 2'!$I$4</f>
        <v>0.58232638888888899</v>
      </c>
      <c r="G10" s="120">
        <v>0.6442592592592592</v>
      </c>
      <c r="H10" s="120">
        <v>0.64730324074074075</v>
      </c>
      <c r="I10" s="121">
        <f>+G10-'HORARIO 3'!B6</f>
        <v>6.1932870370370208E-2</v>
      </c>
      <c r="J10" s="121">
        <f>+H10-'HORARIO 3'!B6</f>
        <v>6.4976851851851758E-2</v>
      </c>
      <c r="K10" s="122">
        <f t="shared" si="1"/>
        <v>0</v>
      </c>
      <c r="L10" s="122">
        <f>IF(I10&gt;$I$2,I10-$I$2,0)</f>
        <v>0</v>
      </c>
      <c r="M10" s="122">
        <f t="shared" si="3"/>
        <v>0</v>
      </c>
      <c r="N10" s="121">
        <f t="shared" si="4"/>
        <v>3.0439814814815502E-3</v>
      </c>
      <c r="O10" s="121">
        <f t="shared" si="5"/>
        <v>0</v>
      </c>
      <c r="P10" s="121">
        <f t="shared" si="6"/>
        <v>0</v>
      </c>
      <c r="Q10" s="121">
        <f t="shared" si="7"/>
        <v>0</v>
      </c>
      <c r="R10" s="123">
        <f t="shared" si="8"/>
        <v>13.455428891795925</v>
      </c>
      <c r="S10" s="278">
        <f t="shared" ref="S10:S45" si="26">$I$3*3600/((AO10*3600)+(AP10*60)+AQ10)</f>
        <v>12.82508015675098</v>
      </c>
      <c r="T10" s="124">
        <f t="shared" si="9"/>
        <v>6.4976851851851758E-2</v>
      </c>
      <c r="U10" s="1"/>
      <c r="X10" s="6">
        <f t="shared" si="10"/>
        <v>1</v>
      </c>
      <c r="Y10" s="7">
        <f t="shared" si="11"/>
        <v>29</v>
      </c>
      <c r="Z10" s="8">
        <f t="shared" si="12"/>
        <v>11</v>
      </c>
      <c r="AA10" s="75">
        <f t="shared" si="13"/>
        <v>0</v>
      </c>
      <c r="AB10" s="70">
        <f t="shared" si="14"/>
        <v>0</v>
      </c>
      <c r="AC10" s="70">
        <f t="shared" si="15"/>
        <v>0</v>
      </c>
      <c r="AD10" s="70">
        <f t="shared" si="16"/>
        <v>0</v>
      </c>
      <c r="AE10" s="70">
        <f t="shared" si="17"/>
        <v>0</v>
      </c>
      <c r="AF10" s="70">
        <f t="shared" si="18"/>
        <v>0</v>
      </c>
      <c r="AG10" s="76">
        <f t="shared" si="19"/>
        <v>0</v>
      </c>
      <c r="AH10" s="77">
        <f t="shared" si="20"/>
        <v>0</v>
      </c>
      <c r="AI10" s="78">
        <f t="shared" si="21"/>
        <v>0</v>
      </c>
      <c r="AJ10" s="78">
        <f t="shared" si="22"/>
        <v>0</v>
      </c>
      <c r="AK10" s="78">
        <f t="shared" ref="AK10:AK41" si="27">IF(AJ10&gt;0,AI10+1,0)</f>
        <v>0</v>
      </c>
      <c r="AL10" s="78">
        <f t="shared" si="23"/>
        <v>0</v>
      </c>
      <c r="AM10" s="78">
        <f t="shared" si="24"/>
        <v>0</v>
      </c>
      <c r="AN10" s="79">
        <f t="shared" si="25"/>
        <v>0</v>
      </c>
      <c r="AO10" s="6">
        <f t="shared" ref="AO10:AO45" si="28">HOUR(J10)</f>
        <v>1</v>
      </c>
      <c r="AP10" s="7">
        <f t="shared" ref="AP10:AP45" si="29">MINUTE(J10)</f>
        <v>33</v>
      </c>
      <c r="AQ10" s="8">
        <f t="shared" ref="AQ10:AQ45" si="30">SECOND(J10)</f>
        <v>34</v>
      </c>
    </row>
    <row r="11" spans="1:43" ht="15" customHeight="1" x14ac:dyDescent="0.2">
      <c r="A11" s="116">
        <f t="shared" si="0"/>
        <v>4</v>
      </c>
      <c r="B11" s="117">
        <f>'Matrículas CET'!A5</f>
        <v>118</v>
      </c>
      <c r="C11" s="245" t="str">
        <f>'Matrículas CET'!C5</f>
        <v>JAVIER GRAGERA</v>
      </c>
      <c r="D11" s="245" t="str">
        <f>'Matrículas CET'!E5</f>
        <v>AYSTIC DE PIBOUL</v>
      </c>
      <c r="E11" s="118" t="s">
        <v>47</v>
      </c>
      <c r="F11" s="119">
        <f>+'FASE 2'!H11+'FASE 2'!$I$4</f>
        <v>0.58259259259259266</v>
      </c>
      <c r="G11" s="120">
        <v>0.64423611111111112</v>
      </c>
      <c r="H11" s="120">
        <v>0.64725694444444437</v>
      </c>
      <c r="I11" s="121">
        <f>+G11-'HORARIO 3'!B7</f>
        <v>6.1643518518518459E-2</v>
      </c>
      <c r="J11" s="121">
        <f>+H11-'HORARIO 3'!B7</f>
        <v>6.4664351851851709E-2</v>
      </c>
      <c r="K11" s="122">
        <f t="shared" si="1"/>
        <v>0</v>
      </c>
      <c r="L11" s="122">
        <f t="shared" si="2"/>
        <v>0</v>
      </c>
      <c r="M11" s="122">
        <f t="shared" si="3"/>
        <v>0</v>
      </c>
      <c r="N11" s="121">
        <f t="shared" si="4"/>
        <v>3.0208333333332504E-3</v>
      </c>
      <c r="O11" s="121">
        <f t="shared" si="5"/>
        <v>0</v>
      </c>
      <c r="P11" s="121">
        <f t="shared" si="6"/>
        <v>0</v>
      </c>
      <c r="Q11" s="121">
        <f t="shared" si="7"/>
        <v>0</v>
      </c>
      <c r="R11" s="123">
        <f t="shared" si="8"/>
        <v>13.518588058580548</v>
      </c>
      <c r="S11" s="278">
        <f t="shared" si="26"/>
        <v>12.88705924467514</v>
      </c>
      <c r="T11" s="124">
        <f t="shared" si="9"/>
        <v>6.4664351851851709E-2</v>
      </c>
      <c r="U11" s="1"/>
      <c r="X11" s="6">
        <f t="shared" si="10"/>
        <v>1</v>
      </c>
      <c r="Y11" s="7">
        <f t="shared" si="11"/>
        <v>28</v>
      </c>
      <c r="Z11" s="8">
        <f t="shared" si="12"/>
        <v>46</v>
      </c>
      <c r="AA11" s="75">
        <f t="shared" si="13"/>
        <v>0</v>
      </c>
      <c r="AB11" s="70">
        <f t="shared" si="14"/>
        <v>0</v>
      </c>
      <c r="AC11" s="70">
        <f t="shared" si="15"/>
        <v>0</v>
      </c>
      <c r="AD11" s="70">
        <f t="shared" si="16"/>
        <v>0</v>
      </c>
      <c r="AE11" s="70">
        <f t="shared" si="17"/>
        <v>0</v>
      </c>
      <c r="AF11" s="70">
        <f t="shared" si="18"/>
        <v>0</v>
      </c>
      <c r="AG11" s="76">
        <f t="shared" si="19"/>
        <v>0</v>
      </c>
      <c r="AH11" s="77">
        <f t="shared" si="20"/>
        <v>0</v>
      </c>
      <c r="AI11" s="78">
        <f t="shared" si="21"/>
        <v>0</v>
      </c>
      <c r="AJ11" s="78">
        <f t="shared" si="22"/>
        <v>0</v>
      </c>
      <c r="AK11" s="78">
        <f t="shared" si="27"/>
        <v>0</v>
      </c>
      <c r="AL11" s="78">
        <f t="shared" si="23"/>
        <v>0</v>
      </c>
      <c r="AM11" s="78">
        <f t="shared" si="24"/>
        <v>0</v>
      </c>
      <c r="AN11" s="79">
        <f t="shared" si="25"/>
        <v>0</v>
      </c>
      <c r="AO11" s="6">
        <f t="shared" si="28"/>
        <v>1</v>
      </c>
      <c r="AP11" s="7">
        <f t="shared" si="29"/>
        <v>33</v>
      </c>
      <c r="AQ11" s="8">
        <f t="shared" si="30"/>
        <v>7</v>
      </c>
    </row>
    <row r="12" spans="1:43" ht="15" customHeight="1" x14ac:dyDescent="0.2">
      <c r="A12" s="116">
        <f t="shared" si="0"/>
        <v>6</v>
      </c>
      <c r="B12" s="117">
        <f>'Matrículas CET'!A6</f>
        <v>108</v>
      </c>
      <c r="C12" s="245" t="str">
        <f>'Matrículas CET'!C6</f>
        <v>PABLO DELGADO</v>
      </c>
      <c r="D12" s="245" t="str">
        <f>'Matrículas CET'!E6</f>
        <v>ERET DE LUC</v>
      </c>
      <c r="E12" s="118" t="s">
        <v>47</v>
      </c>
      <c r="F12" s="119">
        <f>+'FASE 2'!H12+'FASE 2'!$I$4</f>
        <v>0.58226851851851857</v>
      </c>
      <c r="G12" s="120">
        <v>0.64424768518518516</v>
      </c>
      <c r="H12" s="120">
        <v>0.64747685185185189</v>
      </c>
      <c r="I12" s="121">
        <f>+G12-'HORARIO 3'!B8</f>
        <v>6.1979166666666585E-2</v>
      </c>
      <c r="J12" s="121">
        <f>+H12-'HORARIO 3'!B8</f>
        <v>6.5208333333333313E-2</v>
      </c>
      <c r="K12" s="122">
        <f t="shared" si="1"/>
        <v>0</v>
      </c>
      <c r="L12" s="122">
        <f t="shared" si="2"/>
        <v>0</v>
      </c>
      <c r="M12" s="122">
        <f t="shared" si="3"/>
        <v>0</v>
      </c>
      <c r="N12" s="121">
        <f t="shared" si="4"/>
        <v>3.2291666666667274E-3</v>
      </c>
      <c r="O12" s="121">
        <f t="shared" si="5"/>
        <v>0</v>
      </c>
      <c r="P12" s="121">
        <f t="shared" si="6"/>
        <v>0</v>
      </c>
      <c r="Q12" s="121">
        <f t="shared" si="7"/>
        <v>0</v>
      </c>
      <c r="R12" s="123">
        <f t="shared" si="8"/>
        <v>13.445378151260504</v>
      </c>
      <c r="S12" s="278">
        <f t="shared" si="26"/>
        <v>12.779552715654953</v>
      </c>
      <c r="T12" s="124">
        <f t="shared" si="9"/>
        <v>6.5208333333333313E-2</v>
      </c>
      <c r="X12" s="6">
        <f t="shared" si="10"/>
        <v>1</v>
      </c>
      <c r="Y12" s="7">
        <f t="shared" si="11"/>
        <v>29</v>
      </c>
      <c r="Z12" s="8">
        <f t="shared" si="12"/>
        <v>15</v>
      </c>
      <c r="AA12" s="75">
        <f t="shared" si="13"/>
        <v>0</v>
      </c>
      <c r="AB12" s="70">
        <f t="shared" si="14"/>
        <v>0</v>
      </c>
      <c r="AC12" s="70">
        <f t="shared" si="15"/>
        <v>0</v>
      </c>
      <c r="AD12" s="70">
        <f t="shared" si="16"/>
        <v>0</v>
      </c>
      <c r="AE12" s="70">
        <f t="shared" si="17"/>
        <v>0</v>
      </c>
      <c r="AF12" s="70">
        <f t="shared" si="18"/>
        <v>0</v>
      </c>
      <c r="AG12" s="76">
        <f t="shared" si="19"/>
        <v>0</v>
      </c>
      <c r="AH12" s="77">
        <f t="shared" si="20"/>
        <v>0</v>
      </c>
      <c r="AI12" s="78">
        <f t="shared" si="21"/>
        <v>0</v>
      </c>
      <c r="AJ12" s="78">
        <f t="shared" si="22"/>
        <v>0</v>
      </c>
      <c r="AK12" s="78">
        <f t="shared" si="27"/>
        <v>0</v>
      </c>
      <c r="AL12" s="78">
        <f t="shared" si="23"/>
        <v>0</v>
      </c>
      <c r="AM12" s="78">
        <f t="shared" si="24"/>
        <v>0</v>
      </c>
      <c r="AN12" s="79">
        <f t="shared" si="25"/>
        <v>0</v>
      </c>
      <c r="AO12" s="6">
        <f t="shared" si="28"/>
        <v>1</v>
      </c>
      <c r="AP12" s="7">
        <f t="shared" si="29"/>
        <v>33</v>
      </c>
      <c r="AQ12" s="8">
        <f t="shared" si="30"/>
        <v>54</v>
      </c>
    </row>
    <row r="13" spans="1:43" ht="15" customHeight="1" x14ac:dyDescent="0.2">
      <c r="A13" s="116">
        <f t="shared" si="0"/>
        <v>2</v>
      </c>
      <c r="B13" s="117">
        <f>'Matrículas CET'!A7</f>
        <v>120</v>
      </c>
      <c r="C13" s="245" t="str">
        <f>'Matrículas CET'!C7</f>
        <v>JOAO RODRIGUES</v>
      </c>
      <c r="D13" s="245" t="str">
        <f>'Matrículas CET'!E7</f>
        <v>EMIR DU BARTHAS</v>
      </c>
      <c r="E13" s="118" t="s">
        <v>47</v>
      </c>
      <c r="F13" s="119">
        <f>+'FASE 2'!H13+'FASE 2'!$I$4</f>
        <v>0.58277777777777784</v>
      </c>
      <c r="G13" s="120">
        <v>0.64424768518518516</v>
      </c>
      <c r="H13" s="120">
        <v>0.64619212962962969</v>
      </c>
      <c r="I13" s="121">
        <f>+G13-'HORARIO 3'!B9</f>
        <v>6.146990740740732E-2</v>
      </c>
      <c r="J13" s="121">
        <f>+H13-'HORARIO 3'!B9</f>
        <v>6.3414351851851847E-2</v>
      </c>
      <c r="K13" s="122">
        <f t="shared" si="1"/>
        <v>0</v>
      </c>
      <c r="L13" s="122">
        <f t="shared" si="2"/>
        <v>0</v>
      </c>
      <c r="M13" s="122">
        <f t="shared" si="3"/>
        <v>0</v>
      </c>
      <c r="N13" s="121">
        <f t="shared" si="4"/>
        <v>1.9444444444445264E-3</v>
      </c>
      <c r="O13" s="121">
        <f t="shared" si="5"/>
        <v>0</v>
      </c>
      <c r="P13" s="121">
        <f t="shared" si="6"/>
        <v>0</v>
      </c>
      <c r="Q13" s="121">
        <f t="shared" si="7"/>
        <v>0</v>
      </c>
      <c r="R13" s="123">
        <f t="shared" si="8"/>
        <v>13.556768970062135</v>
      </c>
      <c r="S13" s="278">
        <f t="shared" si="26"/>
        <v>13.141084139441505</v>
      </c>
      <c r="T13" s="124">
        <f t="shared" si="9"/>
        <v>6.3414351851851847E-2</v>
      </c>
      <c r="X13" s="6">
        <f t="shared" si="10"/>
        <v>1</v>
      </c>
      <c r="Y13" s="7">
        <f t="shared" si="11"/>
        <v>28</v>
      </c>
      <c r="Z13" s="8">
        <f t="shared" si="12"/>
        <v>31</v>
      </c>
      <c r="AA13" s="75">
        <f t="shared" si="13"/>
        <v>0</v>
      </c>
      <c r="AB13" s="70">
        <f t="shared" si="14"/>
        <v>0</v>
      </c>
      <c r="AC13" s="70">
        <f t="shared" si="15"/>
        <v>0</v>
      </c>
      <c r="AD13" s="70">
        <f t="shared" si="16"/>
        <v>0</v>
      </c>
      <c r="AE13" s="70">
        <f t="shared" si="17"/>
        <v>0</v>
      </c>
      <c r="AF13" s="70">
        <f t="shared" si="18"/>
        <v>0</v>
      </c>
      <c r="AG13" s="76">
        <f t="shared" si="19"/>
        <v>0</v>
      </c>
      <c r="AH13" s="77">
        <f t="shared" si="20"/>
        <v>0</v>
      </c>
      <c r="AI13" s="78">
        <f t="shared" si="21"/>
        <v>0</v>
      </c>
      <c r="AJ13" s="78">
        <f t="shared" si="22"/>
        <v>0</v>
      </c>
      <c r="AK13" s="78">
        <f t="shared" si="27"/>
        <v>0</v>
      </c>
      <c r="AL13" s="78">
        <f t="shared" si="23"/>
        <v>0</v>
      </c>
      <c r="AM13" s="78">
        <f t="shared" si="24"/>
        <v>0</v>
      </c>
      <c r="AN13" s="79">
        <f t="shared" si="25"/>
        <v>0</v>
      </c>
      <c r="AO13" s="6">
        <f t="shared" si="28"/>
        <v>1</v>
      </c>
      <c r="AP13" s="7">
        <f t="shared" si="29"/>
        <v>31</v>
      </c>
      <c r="AQ13" s="8">
        <f t="shared" si="30"/>
        <v>19</v>
      </c>
    </row>
    <row r="14" spans="1:43" ht="15" customHeight="1" x14ac:dyDescent="0.2">
      <c r="A14" s="116">
        <f t="shared" si="0"/>
        <v>7</v>
      </c>
      <c r="B14" s="117">
        <f>'Matrículas CET'!A8</f>
        <v>121</v>
      </c>
      <c r="C14" s="245" t="str">
        <f>'Matrículas CET'!C8</f>
        <v>IVAN GASPAR</v>
      </c>
      <c r="D14" s="245" t="str">
        <f>'Matrículas CET'!E8</f>
        <v>SAULA</v>
      </c>
      <c r="E14" s="118" t="s">
        <v>47</v>
      </c>
      <c r="F14" s="119">
        <f>+'FASE 2'!H14+'FASE 2'!$I$4</f>
        <v>0.56719907407407411</v>
      </c>
      <c r="G14" s="120">
        <v>0.63109953703703703</v>
      </c>
      <c r="H14" s="120">
        <v>0.6330324074074074</v>
      </c>
      <c r="I14" s="121">
        <f>+G14-'HORARIO 3'!B10</f>
        <v>6.3900462962962923E-2</v>
      </c>
      <c r="J14" s="121">
        <f>+H14-'HORARIO 3'!B10</f>
        <v>6.5833333333333299E-2</v>
      </c>
      <c r="K14" s="122">
        <f t="shared" si="1"/>
        <v>0</v>
      </c>
      <c r="L14" s="122">
        <f t="shared" si="2"/>
        <v>0</v>
      </c>
      <c r="M14" s="122">
        <f t="shared" si="3"/>
        <v>0</v>
      </c>
      <c r="N14" s="121">
        <f t="shared" si="4"/>
        <v>1.9328703703703765E-3</v>
      </c>
      <c r="O14" s="121">
        <f t="shared" si="5"/>
        <v>0</v>
      </c>
      <c r="P14" s="121">
        <f t="shared" si="6"/>
        <v>0</v>
      </c>
      <c r="Q14" s="121">
        <f t="shared" si="7"/>
        <v>0</v>
      </c>
      <c r="R14" s="123">
        <f t="shared" si="8"/>
        <v>13.041115739902192</v>
      </c>
      <c r="S14" s="278">
        <f t="shared" si="26"/>
        <v>12.658227848101266</v>
      </c>
      <c r="T14" s="124">
        <f t="shared" si="9"/>
        <v>6.5833333333333299E-2</v>
      </c>
      <c r="X14" s="6">
        <f t="shared" si="10"/>
        <v>1</v>
      </c>
      <c r="Y14" s="7">
        <f t="shared" si="11"/>
        <v>32</v>
      </c>
      <c r="Z14" s="8">
        <f t="shared" si="12"/>
        <v>1</v>
      </c>
      <c r="AA14" s="75">
        <f t="shared" si="13"/>
        <v>0</v>
      </c>
      <c r="AB14" s="70">
        <f t="shared" si="14"/>
        <v>0</v>
      </c>
      <c r="AC14" s="70">
        <f t="shared" si="15"/>
        <v>0</v>
      </c>
      <c r="AD14" s="70">
        <f t="shared" si="16"/>
        <v>0</v>
      </c>
      <c r="AE14" s="70">
        <f t="shared" si="17"/>
        <v>0</v>
      </c>
      <c r="AF14" s="70">
        <f t="shared" si="18"/>
        <v>0</v>
      </c>
      <c r="AG14" s="76">
        <f t="shared" si="19"/>
        <v>0</v>
      </c>
      <c r="AH14" s="77">
        <f t="shared" si="20"/>
        <v>0</v>
      </c>
      <c r="AI14" s="78">
        <f t="shared" si="21"/>
        <v>0</v>
      </c>
      <c r="AJ14" s="78">
        <f t="shared" si="22"/>
        <v>0</v>
      </c>
      <c r="AK14" s="78">
        <f t="shared" si="27"/>
        <v>0</v>
      </c>
      <c r="AL14" s="78">
        <f t="shared" si="23"/>
        <v>0</v>
      </c>
      <c r="AM14" s="78">
        <f t="shared" si="24"/>
        <v>0</v>
      </c>
      <c r="AN14" s="79">
        <f t="shared" si="25"/>
        <v>0</v>
      </c>
      <c r="AO14" s="6">
        <f t="shared" si="28"/>
        <v>1</v>
      </c>
      <c r="AP14" s="7">
        <f t="shared" si="29"/>
        <v>34</v>
      </c>
      <c r="AQ14" s="8">
        <f t="shared" si="30"/>
        <v>48</v>
      </c>
    </row>
    <row r="15" spans="1:43" ht="15" customHeight="1" x14ac:dyDescent="0.2">
      <c r="A15" s="116">
        <f t="shared" si="0"/>
        <v>1</v>
      </c>
      <c r="B15" s="117">
        <f>'Matrículas CET'!A9</f>
        <v>122</v>
      </c>
      <c r="C15" s="245" t="str">
        <f>'Matrículas CET'!C9</f>
        <v>NATALIA VILELA</v>
      </c>
      <c r="D15" s="245" t="str">
        <f>'Matrículas CET'!E9</f>
        <v>JALEO</v>
      </c>
      <c r="E15" s="118" t="s">
        <v>47</v>
      </c>
      <c r="F15" s="119">
        <f>+'FASE 2'!H15+'FASE 2'!$I$4</f>
        <v>0.56694444444444447</v>
      </c>
      <c r="G15" s="120">
        <v>0.6341782407407407</v>
      </c>
      <c r="H15" s="120">
        <v>0.62928240740740737</v>
      </c>
      <c r="I15" s="121">
        <f>+G15-'HORARIO 3'!B11</f>
        <v>6.7233796296296222E-2</v>
      </c>
      <c r="J15" s="121">
        <f>+H15-'HORARIO 3'!B11</f>
        <v>6.2337962962962901E-2</v>
      </c>
      <c r="K15" s="122">
        <f t="shared" si="1"/>
        <v>0</v>
      </c>
      <c r="L15" s="122">
        <f t="shared" si="2"/>
        <v>0</v>
      </c>
      <c r="M15" s="122">
        <f t="shared" si="3"/>
        <v>0</v>
      </c>
      <c r="N15" s="121">
        <f t="shared" si="4"/>
        <v>-4.8958333333333215E-3</v>
      </c>
      <c r="O15" s="121">
        <f t="shared" si="5"/>
        <v>0</v>
      </c>
      <c r="P15" s="121">
        <f t="shared" si="6"/>
        <v>0</v>
      </c>
      <c r="Q15" s="121">
        <f t="shared" si="7"/>
        <v>0</v>
      </c>
      <c r="R15" s="123">
        <f t="shared" si="8"/>
        <v>12.394560165260803</v>
      </c>
      <c r="S15" s="278">
        <f t="shared" si="26"/>
        <v>13.367991088005942</v>
      </c>
      <c r="T15" s="124">
        <f t="shared" si="9"/>
        <v>6.2337962962962901E-2</v>
      </c>
      <c r="X15" s="6">
        <f t="shared" si="10"/>
        <v>1</v>
      </c>
      <c r="Y15" s="7">
        <f t="shared" si="11"/>
        <v>36</v>
      </c>
      <c r="Z15" s="8">
        <f t="shared" si="12"/>
        <v>49</v>
      </c>
      <c r="AA15" s="75">
        <f t="shared" si="13"/>
        <v>0</v>
      </c>
      <c r="AB15" s="70">
        <f t="shared" si="14"/>
        <v>0</v>
      </c>
      <c r="AC15" s="70">
        <f t="shared" si="15"/>
        <v>0</v>
      </c>
      <c r="AD15" s="70">
        <f t="shared" si="16"/>
        <v>0</v>
      </c>
      <c r="AE15" s="70">
        <f t="shared" si="17"/>
        <v>0</v>
      </c>
      <c r="AF15" s="70">
        <f t="shared" si="18"/>
        <v>0</v>
      </c>
      <c r="AG15" s="76">
        <f t="shared" si="19"/>
        <v>0</v>
      </c>
      <c r="AH15" s="77">
        <f t="shared" si="20"/>
        <v>0</v>
      </c>
      <c r="AI15" s="78">
        <f t="shared" si="21"/>
        <v>0</v>
      </c>
      <c r="AJ15" s="78">
        <f t="shared" si="22"/>
        <v>0</v>
      </c>
      <c r="AK15" s="78">
        <f t="shared" si="27"/>
        <v>0</v>
      </c>
      <c r="AL15" s="78">
        <f t="shared" si="23"/>
        <v>0</v>
      </c>
      <c r="AM15" s="78">
        <f t="shared" si="24"/>
        <v>0</v>
      </c>
      <c r="AN15" s="79">
        <f t="shared" si="25"/>
        <v>0</v>
      </c>
      <c r="AO15" s="6">
        <f t="shared" si="28"/>
        <v>1</v>
      </c>
      <c r="AP15" s="7">
        <f t="shared" si="29"/>
        <v>29</v>
      </c>
      <c r="AQ15" s="8">
        <f t="shared" si="30"/>
        <v>46</v>
      </c>
    </row>
    <row r="16" spans="1:43" ht="15" customHeight="1" x14ac:dyDescent="0.2">
      <c r="A16" s="116">
        <f t="shared" si="0"/>
        <v>10</v>
      </c>
      <c r="B16" s="117">
        <f>'Matrículas CET'!A10</f>
        <v>123</v>
      </c>
      <c r="C16" s="245" t="str">
        <f>'Matrículas CET'!C10</f>
        <v>CRISTINA LOBERA</v>
      </c>
      <c r="D16" s="245" t="str">
        <f>'Matrículas CET'!E10</f>
        <v>IAKARI BC FNMS</v>
      </c>
      <c r="E16" s="118" t="s">
        <v>47</v>
      </c>
      <c r="F16" s="119">
        <f>+'FASE 2'!H16+'FASE 2'!$I$4</f>
        <v>0.57806712962962969</v>
      </c>
      <c r="G16" s="120">
        <v>0.64277777777777778</v>
      </c>
      <c r="H16" s="120">
        <v>0.64486111111111111</v>
      </c>
      <c r="I16" s="121">
        <f>+G16-'HORARIO 3'!B12</f>
        <v>6.4710648148148087E-2</v>
      </c>
      <c r="J16" s="121">
        <f>+H16-'HORARIO 3'!B12</f>
        <v>6.6793981481481413E-2</v>
      </c>
      <c r="K16" s="122">
        <f t="shared" si="1"/>
        <v>0</v>
      </c>
      <c r="L16" s="122">
        <f t="shared" si="2"/>
        <v>0</v>
      </c>
      <c r="M16" s="122">
        <f t="shared" si="3"/>
        <v>0</v>
      </c>
      <c r="N16" s="121">
        <f t="shared" si="4"/>
        <v>2.0833333333333259E-3</v>
      </c>
      <c r="O16" s="121">
        <f t="shared" si="5"/>
        <v>0</v>
      </c>
      <c r="P16" s="121">
        <f t="shared" si="6"/>
        <v>0</v>
      </c>
      <c r="Q16" s="121">
        <f t="shared" si="7"/>
        <v>0</v>
      </c>
      <c r="R16" s="123">
        <f t="shared" si="8"/>
        <v>12.877839384725451</v>
      </c>
      <c r="S16" s="278">
        <f t="shared" si="26"/>
        <v>12.47617397331485</v>
      </c>
      <c r="T16" s="124">
        <f t="shared" si="9"/>
        <v>6.6793981481481413E-2</v>
      </c>
      <c r="X16" s="6">
        <f t="shared" si="10"/>
        <v>1</v>
      </c>
      <c r="Y16" s="7">
        <f t="shared" si="11"/>
        <v>33</v>
      </c>
      <c r="Z16" s="8">
        <f t="shared" si="12"/>
        <v>11</v>
      </c>
      <c r="AA16" s="75">
        <f t="shared" si="13"/>
        <v>0</v>
      </c>
      <c r="AB16" s="70">
        <f t="shared" si="14"/>
        <v>0</v>
      </c>
      <c r="AC16" s="70">
        <f t="shared" si="15"/>
        <v>0</v>
      </c>
      <c r="AD16" s="70">
        <f t="shared" si="16"/>
        <v>0</v>
      </c>
      <c r="AE16" s="70">
        <f t="shared" si="17"/>
        <v>0</v>
      </c>
      <c r="AF16" s="70">
        <f t="shared" si="18"/>
        <v>0</v>
      </c>
      <c r="AG16" s="76">
        <f t="shared" si="19"/>
        <v>0</v>
      </c>
      <c r="AH16" s="77">
        <f t="shared" si="20"/>
        <v>0</v>
      </c>
      <c r="AI16" s="78">
        <f t="shared" si="21"/>
        <v>0</v>
      </c>
      <c r="AJ16" s="78">
        <f t="shared" si="22"/>
        <v>0</v>
      </c>
      <c r="AK16" s="78">
        <f t="shared" si="27"/>
        <v>0</v>
      </c>
      <c r="AL16" s="78">
        <f t="shared" si="23"/>
        <v>0</v>
      </c>
      <c r="AM16" s="78">
        <f t="shared" si="24"/>
        <v>0</v>
      </c>
      <c r="AN16" s="79">
        <f t="shared" si="25"/>
        <v>0</v>
      </c>
      <c r="AO16" s="6">
        <f t="shared" si="28"/>
        <v>1</v>
      </c>
      <c r="AP16" s="7">
        <f t="shared" si="29"/>
        <v>36</v>
      </c>
      <c r="AQ16" s="8">
        <f t="shared" si="30"/>
        <v>11</v>
      </c>
    </row>
    <row r="17" spans="1:43" ht="15" customHeight="1" x14ac:dyDescent="0.2">
      <c r="A17" s="116">
        <f t="shared" si="0"/>
        <v>8</v>
      </c>
      <c r="B17" s="117">
        <f>'Matrículas CET'!A11</f>
        <v>119</v>
      </c>
      <c r="C17" s="245" t="str">
        <f>'Matrículas CET'!C11</f>
        <v>BELEN GARCIA ROJAS</v>
      </c>
      <c r="D17" s="245" t="str">
        <f>'Matrículas CET'!E11</f>
        <v>ADIR DE LIXUS</v>
      </c>
      <c r="E17" s="118" t="s">
        <v>47</v>
      </c>
      <c r="F17" s="119">
        <f>+'FASE 2'!H17+'FASE 2'!$I$4</f>
        <v>0.57807870370370373</v>
      </c>
      <c r="G17" s="120">
        <v>0.64276620370370374</v>
      </c>
      <c r="H17" s="120">
        <v>0.64428240740740739</v>
      </c>
      <c r="I17" s="121">
        <f>+G17-'HORARIO 3'!B13</f>
        <v>6.4687500000000009E-2</v>
      </c>
      <c r="J17" s="121">
        <f>+H17-'HORARIO 3'!B13</f>
        <v>6.6203703703703654E-2</v>
      </c>
      <c r="K17" s="122">
        <f t="shared" si="1"/>
        <v>0</v>
      </c>
      <c r="L17" s="122">
        <f t="shared" si="2"/>
        <v>0</v>
      </c>
      <c r="M17" s="122">
        <f t="shared" si="3"/>
        <v>0</v>
      </c>
      <c r="N17" s="121">
        <f t="shared" si="4"/>
        <v>1.5162037037036447E-3</v>
      </c>
      <c r="O17" s="121">
        <f t="shared" si="5"/>
        <v>0</v>
      </c>
      <c r="P17" s="121">
        <f t="shared" si="6"/>
        <v>0</v>
      </c>
      <c r="Q17" s="121">
        <f t="shared" si="7"/>
        <v>0</v>
      </c>
      <c r="R17" s="123">
        <f t="shared" si="8"/>
        <v>12.882447665056361</v>
      </c>
      <c r="S17" s="278">
        <f t="shared" si="26"/>
        <v>12.587412587412587</v>
      </c>
      <c r="T17" s="124">
        <f t="shared" si="9"/>
        <v>6.6203703703703654E-2</v>
      </c>
      <c r="X17" s="6">
        <f t="shared" si="10"/>
        <v>1</v>
      </c>
      <c r="Y17" s="7">
        <f t="shared" si="11"/>
        <v>33</v>
      </c>
      <c r="Z17" s="8">
        <f t="shared" si="12"/>
        <v>9</v>
      </c>
      <c r="AA17" s="75">
        <f t="shared" si="13"/>
        <v>0</v>
      </c>
      <c r="AB17" s="70">
        <f t="shared" si="14"/>
        <v>0</v>
      </c>
      <c r="AC17" s="70">
        <f t="shared" si="15"/>
        <v>0</v>
      </c>
      <c r="AD17" s="70">
        <f t="shared" si="16"/>
        <v>0</v>
      </c>
      <c r="AE17" s="70">
        <f t="shared" si="17"/>
        <v>0</v>
      </c>
      <c r="AF17" s="70">
        <f t="shared" si="18"/>
        <v>0</v>
      </c>
      <c r="AG17" s="76">
        <f t="shared" si="19"/>
        <v>0</v>
      </c>
      <c r="AH17" s="77">
        <f t="shared" si="20"/>
        <v>0</v>
      </c>
      <c r="AI17" s="78">
        <f t="shared" si="21"/>
        <v>0</v>
      </c>
      <c r="AJ17" s="78">
        <f t="shared" si="22"/>
        <v>0</v>
      </c>
      <c r="AK17" s="78">
        <f t="shared" si="27"/>
        <v>0</v>
      </c>
      <c r="AL17" s="78">
        <f t="shared" si="23"/>
        <v>0</v>
      </c>
      <c r="AM17" s="78">
        <f t="shared" si="24"/>
        <v>0</v>
      </c>
      <c r="AN17" s="79">
        <f t="shared" si="25"/>
        <v>0</v>
      </c>
      <c r="AO17" s="6">
        <f t="shared" si="28"/>
        <v>1</v>
      </c>
      <c r="AP17" s="7">
        <f t="shared" si="29"/>
        <v>35</v>
      </c>
      <c r="AQ17" s="8">
        <f t="shared" si="30"/>
        <v>20</v>
      </c>
    </row>
    <row r="18" spans="1:43" ht="15" customHeight="1" x14ac:dyDescent="0.2">
      <c r="A18" s="116">
        <f t="shared" si="0"/>
        <v>3</v>
      </c>
      <c r="B18" s="117">
        <f>'Matrículas CET'!A12</f>
        <v>100</v>
      </c>
      <c r="C18" s="245" t="str">
        <f>'Matrículas CET'!C12</f>
        <v>JOSE ISIDRO SANTOLALLA</v>
      </c>
      <c r="D18" s="245" t="str">
        <f>'Matrículas CET'!E12</f>
        <v>ZIPI JS</v>
      </c>
      <c r="E18" s="118" t="s">
        <v>47</v>
      </c>
      <c r="F18" s="119">
        <f>+'FASE 2'!H18+'FASE 2'!$I$4</f>
        <v>0.56627314814814822</v>
      </c>
      <c r="G18" s="120">
        <v>0.62853009259259263</v>
      </c>
      <c r="H18" s="120">
        <v>0.63004629629629627</v>
      </c>
      <c r="I18" s="121">
        <f>+G18-'HORARIO 3'!B14</f>
        <v>6.2256944444444406E-2</v>
      </c>
      <c r="J18" s="121">
        <f>+H18-'HORARIO 3'!B14</f>
        <v>6.3773148148148051E-2</v>
      </c>
      <c r="K18" s="122">
        <f t="shared" si="1"/>
        <v>0</v>
      </c>
      <c r="L18" s="122">
        <f t="shared" si="2"/>
        <v>0</v>
      </c>
      <c r="M18" s="122">
        <f t="shared" si="3"/>
        <v>0</v>
      </c>
      <c r="N18" s="121">
        <f t="shared" si="4"/>
        <v>1.5162037037036447E-3</v>
      </c>
      <c r="O18" s="121">
        <f t="shared" si="5"/>
        <v>0</v>
      </c>
      <c r="P18" s="121">
        <f t="shared" si="6"/>
        <v>0</v>
      </c>
      <c r="Q18" s="121">
        <f t="shared" si="7"/>
        <v>0</v>
      </c>
      <c r="R18" s="123">
        <f t="shared" si="8"/>
        <v>13.385387618516454</v>
      </c>
      <c r="S18" s="278">
        <f t="shared" si="26"/>
        <v>13.067150635208712</v>
      </c>
      <c r="T18" s="124">
        <f t="shared" si="9"/>
        <v>6.3773148148148051E-2</v>
      </c>
      <c r="X18" s="6">
        <f t="shared" si="10"/>
        <v>1</v>
      </c>
      <c r="Y18" s="7">
        <f t="shared" si="11"/>
        <v>29</v>
      </c>
      <c r="Z18" s="8">
        <f t="shared" si="12"/>
        <v>39</v>
      </c>
      <c r="AA18" s="75">
        <f t="shared" si="13"/>
        <v>0</v>
      </c>
      <c r="AB18" s="70">
        <f t="shared" si="14"/>
        <v>0</v>
      </c>
      <c r="AC18" s="70">
        <f t="shared" si="15"/>
        <v>0</v>
      </c>
      <c r="AD18" s="70">
        <f t="shared" si="16"/>
        <v>0</v>
      </c>
      <c r="AE18" s="70">
        <f t="shared" si="17"/>
        <v>0</v>
      </c>
      <c r="AF18" s="70">
        <f t="shared" si="18"/>
        <v>0</v>
      </c>
      <c r="AG18" s="76">
        <f t="shared" si="19"/>
        <v>0</v>
      </c>
      <c r="AH18" s="77">
        <f t="shared" si="20"/>
        <v>0</v>
      </c>
      <c r="AI18" s="78">
        <f t="shared" si="21"/>
        <v>0</v>
      </c>
      <c r="AJ18" s="78">
        <f t="shared" si="22"/>
        <v>0</v>
      </c>
      <c r="AK18" s="78">
        <f t="shared" si="27"/>
        <v>0</v>
      </c>
      <c r="AL18" s="78">
        <f t="shared" si="23"/>
        <v>0</v>
      </c>
      <c r="AM18" s="78">
        <f t="shared" si="24"/>
        <v>0</v>
      </c>
      <c r="AN18" s="79">
        <f t="shared" si="25"/>
        <v>0</v>
      </c>
      <c r="AO18" s="6">
        <f t="shared" si="28"/>
        <v>1</v>
      </c>
      <c r="AP18" s="7">
        <f t="shared" si="29"/>
        <v>31</v>
      </c>
      <c r="AQ18" s="8">
        <f t="shared" si="30"/>
        <v>50</v>
      </c>
    </row>
    <row r="19" spans="1:43" ht="15" customHeight="1" x14ac:dyDescent="0.2">
      <c r="A19" s="116">
        <f t="shared" si="0"/>
        <v>11</v>
      </c>
      <c r="B19" s="117">
        <f>'Matrículas CET'!A13</f>
        <v>0</v>
      </c>
      <c r="C19" s="245">
        <f>'Matrículas CET'!C13</f>
        <v>0</v>
      </c>
      <c r="D19" s="245">
        <f>'Matrículas CET'!E13</f>
        <v>0</v>
      </c>
      <c r="E19" s="118" t="s">
        <v>47</v>
      </c>
      <c r="F19" s="119">
        <f>+'FASE 2'!H19+'FASE 2'!$I$4</f>
        <v>2.0833333333333332E-2</v>
      </c>
      <c r="G19" s="120"/>
      <c r="H19" s="120"/>
      <c r="I19" s="121">
        <f>+G19-'HORARIO 3'!B15</f>
        <v>-2.0833333333333332E-2</v>
      </c>
      <c r="J19" s="121">
        <f>+H19-'HORARIO 3'!B15</f>
        <v>-2.0833333333333332E-2</v>
      </c>
      <c r="K19" s="122">
        <f t="shared" si="1"/>
        <v>76.388888888888886</v>
      </c>
      <c r="L19" s="122">
        <f t="shared" si="2"/>
        <v>0</v>
      </c>
      <c r="M19" s="122">
        <f t="shared" si="3"/>
        <v>76.388888888888886</v>
      </c>
      <c r="N19" s="121">
        <f t="shared" si="4"/>
        <v>0</v>
      </c>
      <c r="O19" s="121">
        <f t="shared" si="5"/>
        <v>76.388888888888886</v>
      </c>
      <c r="P19" s="121">
        <f t="shared" si="6"/>
        <v>0</v>
      </c>
      <c r="Q19" s="121">
        <f t="shared" si="7"/>
        <v>76.388888888888886</v>
      </c>
      <c r="R19" s="123" t="e">
        <f t="shared" si="8"/>
        <v>#NUM!</v>
      </c>
      <c r="S19" s="278" t="e">
        <f t="shared" si="26"/>
        <v>#NUM!</v>
      </c>
      <c r="T19" s="124">
        <f t="shared" si="9"/>
        <v>76.368055555555557</v>
      </c>
      <c r="X19" s="6" t="e">
        <f t="shared" si="10"/>
        <v>#NUM!</v>
      </c>
      <c r="Y19" s="7" t="e">
        <f t="shared" si="11"/>
        <v>#NUM!</v>
      </c>
      <c r="Z19" s="8" t="e">
        <f t="shared" si="12"/>
        <v>#NUM!</v>
      </c>
      <c r="AA19" s="75">
        <f t="shared" si="13"/>
        <v>9</v>
      </c>
      <c r="AB19" s="70">
        <f t="shared" si="14"/>
        <v>20</v>
      </c>
      <c r="AC19" s="70">
        <f t="shared" si="15"/>
        <v>0</v>
      </c>
      <c r="AD19" s="70">
        <f t="shared" si="16"/>
        <v>20</v>
      </c>
      <c r="AE19" s="70">
        <f t="shared" ref="AE19:AE45" si="31">AD19*10</f>
        <v>200</v>
      </c>
      <c r="AF19" s="70">
        <f t="shared" si="18"/>
        <v>10</v>
      </c>
      <c r="AG19" s="76">
        <f t="shared" si="19"/>
        <v>140</v>
      </c>
      <c r="AH19" s="77">
        <f t="shared" si="20"/>
        <v>0</v>
      </c>
      <c r="AI19" s="78">
        <f t="shared" si="21"/>
        <v>0</v>
      </c>
      <c r="AJ19" s="78">
        <f t="shared" si="22"/>
        <v>0</v>
      </c>
      <c r="AK19" s="78">
        <f t="shared" si="27"/>
        <v>0</v>
      </c>
      <c r="AL19" s="78">
        <f t="shared" si="23"/>
        <v>0</v>
      </c>
      <c r="AM19" s="78">
        <f t="shared" si="24"/>
        <v>0</v>
      </c>
      <c r="AN19" s="79">
        <f t="shared" si="25"/>
        <v>0</v>
      </c>
      <c r="AO19" s="6" t="e">
        <f t="shared" si="28"/>
        <v>#NUM!</v>
      </c>
      <c r="AP19" s="7" t="e">
        <f t="shared" si="29"/>
        <v>#NUM!</v>
      </c>
      <c r="AQ19" s="8" t="e">
        <f t="shared" si="30"/>
        <v>#NUM!</v>
      </c>
    </row>
    <row r="20" spans="1:43" ht="15" customHeight="1" x14ac:dyDescent="0.2">
      <c r="A20" s="116">
        <f t="shared" si="0"/>
        <v>11</v>
      </c>
      <c r="B20" s="117">
        <f>'Matrículas CET'!A14</f>
        <v>0</v>
      </c>
      <c r="C20" s="245">
        <f>'Matrículas CET'!C14</f>
        <v>0</v>
      </c>
      <c r="D20" s="245">
        <f>'Matrículas CET'!E14</f>
        <v>0</v>
      </c>
      <c r="E20" s="118" t="s">
        <v>47</v>
      </c>
      <c r="F20" s="119">
        <f>+'FASE 2'!H20+'FASE 2'!$I$4</f>
        <v>2.0833333333333332E-2</v>
      </c>
      <c r="G20" s="120"/>
      <c r="H20" s="120"/>
      <c r="I20" s="121">
        <f>+G20-'HORARIO 3'!B16</f>
        <v>-2.0833333333333332E-2</v>
      </c>
      <c r="J20" s="121">
        <f>+H20-'HORARIO 3'!B16</f>
        <v>-2.0833333333333332E-2</v>
      </c>
      <c r="K20" s="122">
        <f t="shared" si="1"/>
        <v>76.388888888888886</v>
      </c>
      <c r="L20" s="122">
        <f t="shared" si="2"/>
        <v>0</v>
      </c>
      <c r="M20" s="122">
        <f t="shared" si="3"/>
        <v>76.388888888888886</v>
      </c>
      <c r="N20" s="121">
        <f t="shared" si="4"/>
        <v>0</v>
      </c>
      <c r="O20" s="121">
        <f t="shared" si="5"/>
        <v>76.388888888888886</v>
      </c>
      <c r="P20" s="121">
        <f t="shared" si="6"/>
        <v>0</v>
      </c>
      <c r="Q20" s="121">
        <f t="shared" si="7"/>
        <v>76.388888888888886</v>
      </c>
      <c r="R20" s="123" t="e">
        <f t="shared" si="8"/>
        <v>#NUM!</v>
      </c>
      <c r="S20" s="278" t="e">
        <f t="shared" si="26"/>
        <v>#NUM!</v>
      </c>
      <c r="T20" s="124">
        <f t="shared" si="9"/>
        <v>76.368055555555557</v>
      </c>
      <c r="X20" s="9" t="e">
        <f t="shared" si="10"/>
        <v>#NUM!</v>
      </c>
      <c r="Y20" s="10" t="e">
        <f t="shared" si="11"/>
        <v>#NUM!</v>
      </c>
      <c r="Z20" s="11" t="e">
        <f t="shared" si="12"/>
        <v>#NUM!</v>
      </c>
      <c r="AA20" s="80">
        <f t="shared" si="13"/>
        <v>9</v>
      </c>
      <c r="AB20" s="81">
        <f t="shared" si="14"/>
        <v>20</v>
      </c>
      <c r="AC20" s="81">
        <f t="shared" si="15"/>
        <v>0</v>
      </c>
      <c r="AD20" s="81">
        <f t="shared" si="16"/>
        <v>20</v>
      </c>
      <c r="AE20" s="81">
        <f t="shared" si="31"/>
        <v>200</v>
      </c>
      <c r="AF20" s="81">
        <f t="shared" si="18"/>
        <v>10</v>
      </c>
      <c r="AG20" s="82">
        <f t="shared" si="19"/>
        <v>140</v>
      </c>
      <c r="AH20" s="83">
        <f t="shared" si="20"/>
        <v>0</v>
      </c>
      <c r="AI20" s="84">
        <f t="shared" si="21"/>
        <v>0</v>
      </c>
      <c r="AJ20" s="84">
        <f t="shared" si="22"/>
        <v>0</v>
      </c>
      <c r="AK20" s="84">
        <f t="shared" si="27"/>
        <v>0</v>
      </c>
      <c r="AL20" s="84">
        <f t="shared" si="23"/>
        <v>0</v>
      </c>
      <c r="AM20" s="84">
        <f t="shared" si="24"/>
        <v>0</v>
      </c>
      <c r="AN20" s="85">
        <f t="shared" si="25"/>
        <v>0</v>
      </c>
      <c r="AO20" s="9" t="e">
        <f t="shared" si="28"/>
        <v>#NUM!</v>
      </c>
      <c r="AP20" s="10" t="e">
        <f t="shared" si="29"/>
        <v>#NUM!</v>
      </c>
      <c r="AQ20" s="11" t="e">
        <f t="shared" si="30"/>
        <v>#NUM!</v>
      </c>
    </row>
    <row r="21" spans="1:43" ht="15" customHeight="1" x14ac:dyDescent="0.2">
      <c r="A21" s="116">
        <f t="shared" si="0"/>
        <v>11</v>
      </c>
      <c r="B21" s="117">
        <f>'Matrículas CET'!A15</f>
        <v>0</v>
      </c>
      <c r="C21" s="245">
        <f>'Matrículas CET'!C15</f>
        <v>0</v>
      </c>
      <c r="D21" s="245">
        <f>'Matrículas CET'!E15</f>
        <v>0</v>
      </c>
      <c r="E21" s="118" t="s">
        <v>47</v>
      </c>
      <c r="F21" s="119">
        <f>+'FASE 2'!H21+'FASE 2'!$I$4</f>
        <v>2.0833333333333332E-2</v>
      </c>
      <c r="G21" s="120"/>
      <c r="H21" s="120"/>
      <c r="I21" s="121">
        <f>+G21-'HORARIO 3'!B17</f>
        <v>-2.0833333333333332E-2</v>
      </c>
      <c r="J21" s="121">
        <f>+H21-'HORARIO 3'!B17</f>
        <v>-2.0833333333333332E-2</v>
      </c>
      <c r="K21" s="122">
        <f t="shared" si="1"/>
        <v>76.388888888888886</v>
      </c>
      <c r="L21" s="122">
        <f t="shared" si="2"/>
        <v>0</v>
      </c>
      <c r="M21" s="122">
        <f t="shared" si="3"/>
        <v>76.388888888888886</v>
      </c>
      <c r="N21" s="121">
        <f t="shared" si="4"/>
        <v>0</v>
      </c>
      <c r="O21" s="121">
        <f t="shared" si="5"/>
        <v>76.388888888888886</v>
      </c>
      <c r="P21" s="121">
        <f t="shared" si="6"/>
        <v>0</v>
      </c>
      <c r="Q21" s="121">
        <f t="shared" si="7"/>
        <v>76.388888888888886</v>
      </c>
      <c r="R21" s="123" t="e">
        <f t="shared" si="8"/>
        <v>#NUM!</v>
      </c>
      <c r="S21" s="278" t="e">
        <f t="shared" si="26"/>
        <v>#NUM!</v>
      </c>
      <c r="T21" s="124">
        <f t="shared" si="9"/>
        <v>76.368055555555557</v>
      </c>
      <c r="X21" s="9" t="e">
        <f t="shared" si="10"/>
        <v>#NUM!</v>
      </c>
      <c r="Y21" s="10" t="e">
        <f t="shared" si="11"/>
        <v>#NUM!</v>
      </c>
      <c r="Z21" s="11" t="e">
        <f t="shared" si="12"/>
        <v>#NUM!</v>
      </c>
      <c r="AA21" s="80">
        <f t="shared" si="13"/>
        <v>9</v>
      </c>
      <c r="AB21" s="81">
        <f t="shared" si="14"/>
        <v>20</v>
      </c>
      <c r="AC21" s="81">
        <f t="shared" si="15"/>
        <v>0</v>
      </c>
      <c r="AD21" s="81">
        <f t="shared" si="16"/>
        <v>20</v>
      </c>
      <c r="AE21" s="81">
        <f t="shared" si="31"/>
        <v>200</v>
      </c>
      <c r="AF21" s="81">
        <f t="shared" si="18"/>
        <v>10</v>
      </c>
      <c r="AG21" s="82">
        <f t="shared" si="19"/>
        <v>140</v>
      </c>
      <c r="AH21" s="83">
        <f t="shared" si="20"/>
        <v>0</v>
      </c>
      <c r="AI21" s="84">
        <f t="shared" si="21"/>
        <v>0</v>
      </c>
      <c r="AJ21" s="84">
        <f t="shared" si="22"/>
        <v>0</v>
      </c>
      <c r="AK21" s="84">
        <f t="shared" si="27"/>
        <v>0</v>
      </c>
      <c r="AL21" s="84">
        <f t="shared" si="23"/>
        <v>0</v>
      </c>
      <c r="AM21" s="84">
        <f t="shared" si="24"/>
        <v>0</v>
      </c>
      <c r="AN21" s="85">
        <f t="shared" si="25"/>
        <v>0</v>
      </c>
      <c r="AO21" s="9" t="e">
        <f t="shared" si="28"/>
        <v>#NUM!</v>
      </c>
      <c r="AP21" s="10" t="e">
        <f t="shared" si="29"/>
        <v>#NUM!</v>
      </c>
      <c r="AQ21" s="11" t="e">
        <f t="shared" si="30"/>
        <v>#NUM!</v>
      </c>
    </row>
    <row r="22" spans="1:43" ht="15" customHeight="1" x14ac:dyDescent="0.2">
      <c r="A22" s="116">
        <f t="shared" si="0"/>
        <v>11</v>
      </c>
      <c r="B22" s="117">
        <f>'Matrículas CET'!A16</f>
        <v>0</v>
      </c>
      <c r="C22" s="245">
        <f>'Matrículas CET'!C16</f>
        <v>0</v>
      </c>
      <c r="D22" s="245">
        <f>'Matrículas CET'!E16</f>
        <v>0</v>
      </c>
      <c r="E22" s="118" t="s">
        <v>47</v>
      </c>
      <c r="F22" s="119">
        <f>+'FASE 2'!H22+'FASE 2'!$I$4</f>
        <v>2.0833333333333332E-2</v>
      </c>
      <c r="G22" s="120"/>
      <c r="H22" s="120"/>
      <c r="I22" s="121">
        <f>+G22-'HORARIO 3'!B18</f>
        <v>-2.0833333333333332E-2</v>
      </c>
      <c r="J22" s="121">
        <f>+H22-'HORARIO 3'!B18</f>
        <v>-2.0833333333333332E-2</v>
      </c>
      <c r="K22" s="122">
        <f t="shared" si="1"/>
        <v>76.388888888888886</v>
      </c>
      <c r="L22" s="122">
        <f t="shared" si="2"/>
        <v>0</v>
      </c>
      <c r="M22" s="122">
        <f t="shared" si="3"/>
        <v>76.388888888888886</v>
      </c>
      <c r="N22" s="121">
        <f t="shared" si="4"/>
        <v>0</v>
      </c>
      <c r="O22" s="121">
        <f t="shared" si="5"/>
        <v>76.388888888888886</v>
      </c>
      <c r="P22" s="121">
        <f t="shared" si="6"/>
        <v>0</v>
      </c>
      <c r="Q22" s="121">
        <f t="shared" si="7"/>
        <v>76.388888888888886</v>
      </c>
      <c r="R22" s="123" t="e">
        <f t="shared" si="8"/>
        <v>#NUM!</v>
      </c>
      <c r="S22" s="278" t="e">
        <f t="shared" si="26"/>
        <v>#NUM!</v>
      </c>
      <c r="T22" s="124">
        <f t="shared" si="9"/>
        <v>76.368055555555557</v>
      </c>
      <c r="X22" s="9" t="e">
        <f t="shared" si="10"/>
        <v>#NUM!</v>
      </c>
      <c r="Y22" s="10" t="e">
        <f t="shared" si="11"/>
        <v>#NUM!</v>
      </c>
      <c r="Z22" s="11" t="e">
        <f t="shared" si="12"/>
        <v>#NUM!</v>
      </c>
      <c r="AA22" s="80">
        <f t="shared" si="13"/>
        <v>9</v>
      </c>
      <c r="AB22" s="81">
        <f t="shared" si="14"/>
        <v>20</v>
      </c>
      <c r="AC22" s="81">
        <f t="shared" si="15"/>
        <v>0</v>
      </c>
      <c r="AD22" s="81">
        <f t="shared" si="16"/>
        <v>20</v>
      </c>
      <c r="AE22" s="81">
        <f t="shared" si="31"/>
        <v>200</v>
      </c>
      <c r="AF22" s="81">
        <f t="shared" si="18"/>
        <v>10</v>
      </c>
      <c r="AG22" s="82">
        <f t="shared" si="19"/>
        <v>140</v>
      </c>
      <c r="AH22" s="83">
        <f t="shared" si="20"/>
        <v>0</v>
      </c>
      <c r="AI22" s="84">
        <f t="shared" si="21"/>
        <v>0</v>
      </c>
      <c r="AJ22" s="84">
        <f t="shared" si="22"/>
        <v>0</v>
      </c>
      <c r="AK22" s="84">
        <f t="shared" si="27"/>
        <v>0</v>
      </c>
      <c r="AL22" s="84">
        <f t="shared" si="23"/>
        <v>0</v>
      </c>
      <c r="AM22" s="84">
        <f t="shared" si="24"/>
        <v>0</v>
      </c>
      <c r="AN22" s="85">
        <f t="shared" si="25"/>
        <v>0</v>
      </c>
      <c r="AO22" s="9" t="e">
        <f t="shared" si="28"/>
        <v>#NUM!</v>
      </c>
      <c r="AP22" s="10" t="e">
        <f t="shared" si="29"/>
        <v>#NUM!</v>
      </c>
      <c r="AQ22" s="11" t="e">
        <f t="shared" si="30"/>
        <v>#NUM!</v>
      </c>
    </row>
    <row r="23" spans="1:43" ht="15" customHeight="1" x14ac:dyDescent="0.2">
      <c r="A23" s="116">
        <f t="shared" si="0"/>
        <v>11</v>
      </c>
      <c r="B23" s="117">
        <f>'Matrículas CET'!A17</f>
        <v>0</v>
      </c>
      <c r="C23" s="245">
        <f>'Matrículas CET'!C17</f>
        <v>0</v>
      </c>
      <c r="D23" s="245">
        <f>'Matrículas CET'!E17</f>
        <v>0</v>
      </c>
      <c r="E23" s="118" t="s">
        <v>47</v>
      </c>
      <c r="F23" s="119">
        <f>+'FASE 2'!H23+'FASE 2'!$I$4</f>
        <v>2.0833333333333332E-2</v>
      </c>
      <c r="G23" s="120"/>
      <c r="H23" s="120"/>
      <c r="I23" s="121">
        <f>+G23-'HORARIO 3'!B19</f>
        <v>-2.0833333333333332E-2</v>
      </c>
      <c r="J23" s="121">
        <f>+H23-'HORARIO 3'!B19</f>
        <v>-2.0833333333333332E-2</v>
      </c>
      <c r="K23" s="122">
        <f t="shared" si="1"/>
        <v>76.388888888888886</v>
      </c>
      <c r="L23" s="122">
        <f t="shared" si="2"/>
        <v>0</v>
      </c>
      <c r="M23" s="122">
        <f t="shared" si="3"/>
        <v>76.388888888888886</v>
      </c>
      <c r="N23" s="121">
        <f t="shared" si="4"/>
        <v>0</v>
      </c>
      <c r="O23" s="121">
        <f t="shared" si="5"/>
        <v>76.388888888888886</v>
      </c>
      <c r="P23" s="121">
        <f t="shared" si="6"/>
        <v>0</v>
      </c>
      <c r="Q23" s="121">
        <f t="shared" si="7"/>
        <v>76.388888888888886</v>
      </c>
      <c r="R23" s="123" t="e">
        <f t="shared" si="8"/>
        <v>#NUM!</v>
      </c>
      <c r="S23" s="278" t="e">
        <f t="shared" si="26"/>
        <v>#NUM!</v>
      </c>
      <c r="T23" s="124">
        <f t="shared" si="9"/>
        <v>76.368055555555557</v>
      </c>
      <c r="X23" s="9" t="e">
        <f t="shared" si="10"/>
        <v>#NUM!</v>
      </c>
      <c r="Y23" s="10" t="e">
        <f t="shared" si="11"/>
        <v>#NUM!</v>
      </c>
      <c r="Z23" s="11" t="e">
        <f t="shared" si="12"/>
        <v>#NUM!</v>
      </c>
      <c r="AA23" s="80">
        <f t="shared" si="13"/>
        <v>9</v>
      </c>
      <c r="AB23" s="81">
        <f t="shared" si="14"/>
        <v>20</v>
      </c>
      <c r="AC23" s="81">
        <f t="shared" si="15"/>
        <v>0</v>
      </c>
      <c r="AD23" s="81">
        <f t="shared" si="16"/>
        <v>20</v>
      </c>
      <c r="AE23" s="81">
        <f t="shared" si="31"/>
        <v>200</v>
      </c>
      <c r="AF23" s="81">
        <f t="shared" si="18"/>
        <v>10</v>
      </c>
      <c r="AG23" s="82">
        <f t="shared" si="19"/>
        <v>140</v>
      </c>
      <c r="AH23" s="83">
        <f t="shared" si="20"/>
        <v>0</v>
      </c>
      <c r="AI23" s="84">
        <f t="shared" si="21"/>
        <v>0</v>
      </c>
      <c r="AJ23" s="84">
        <f t="shared" si="22"/>
        <v>0</v>
      </c>
      <c r="AK23" s="84">
        <f t="shared" si="27"/>
        <v>0</v>
      </c>
      <c r="AL23" s="84">
        <f t="shared" si="23"/>
        <v>0</v>
      </c>
      <c r="AM23" s="84">
        <f t="shared" si="24"/>
        <v>0</v>
      </c>
      <c r="AN23" s="85">
        <f t="shared" si="25"/>
        <v>0</v>
      </c>
      <c r="AO23" s="9" t="e">
        <f t="shared" si="28"/>
        <v>#NUM!</v>
      </c>
      <c r="AP23" s="10" t="e">
        <f t="shared" si="29"/>
        <v>#NUM!</v>
      </c>
      <c r="AQ23" s="11" t="e">
        <f t="shared" si="30"/>
        <v>#NUM!</v>
      </c>
    </row>
    <row r="24" spans="1:43" ht="15" customHeight="1" x14ac:dyDescent="0.2">
      <c r="A24" s="116">
        <f t="shared" si="0"/>
        <v>11</v>
      </c>
      <c r="B24" s="117">
        <f>'Matrículas CET'!A18</f>
        <v>0</v>
      </c>
      <c r="C24" s="245">
        <f>'Matrículas CET'!C18</f>
        <v>0</v>
      </c>
      <c r="D24" s="245">
        <f>'Matrículas CET'!E18</f>
        <v>0</v>
      </c>
      <c r="E24" s="118" t="s">
        <v>47</v>
      </c>
      <c r="F24" s="119">
        <f>+'FASE 2'!H24+'FASE 2'!$I$4</f>
        <v>2.0833333333333332E-2</v>
      </c>
      <c r="G24" s="120"/>
      <c r="H24" s="120"/>
      <c r="I24" s="121">
        <f>+G24-'HORARIO 3'!B20</f>
        <v>-2.0833333333333332E-2</v>
      </c>
      <c r="J24" s="121">
        <f>+H24-'HORARIO 3'!B20</f>
        <v>-2.0833333333333332E-2</v>
      </c>
      <c r="K24" s="122">
        <f t="shared" si="1"/>
        <v>76.388888888888886</v>
      </c>
      <c r="L24" s="122">
        <f t="shared" si="2"/>
        <v>0</v>
      </c>
      <c r="M24" s="122">
        <f t="shared" si="3"/>
        <v>76.388888888888886</v>
      </c>
      <c r="N24" s="121">
        <f t="shared" si="4"/>
        <v>0</v>
      </c>
      <c r="O24" s="121">
        <f t="shared" si="5"/>
        <v>76.388888888888886</v>
      </c>
      <c r="P24" s="121">
        <f t="shared" si="6"/>
        <v>0</v>
      </c>
      <c r="Q24" s="121">
        <f t="shared" si="7"/>
        <v>76.388888888888886</v>
      </c>
      <c r="R24" s="123" t="e">
        <f t="shared" si="8"/>
        <v>#NUM!</v>
      </c>
      <c r="S24" s="278" t="e">
        <f t="shared" si="26"/>
        <v>#NUM!</v>
      </c>
      <c r="T24" s="124">
        <f t="shared" si="9"/>
        <v>76.368055555555557</v>
      </c>
      <c r="X24" s="9" t="e">
        <f t="shared" si="10"/>
        <v>#NUM!</v>
      </c>
      <c r="Y24" s="10" t="e">
        <f t="shared" si="11"/>
        <v>#NUM!</v>
      </c>
      <c r="Z24" s="11" t="e">
        <f t="shared" si="12"/>
        <v>#NUM!</v>
      </c>
      <c r="AA24" s="80">
        <f t="shared" si="13"/>
        <v>9</v>
      </c>
      <c r="AB24" s="81">
        <f t="shared" si="14"/>
        <v>20</v>
      </c>
      <c r="AC24" s="81">
        <f t="shared" si="15"/>
        <v>0</v>
      </c>
      <c r="AD24" s="81">
        <f t="shared" si="16"/>
        <v>20</v>
      </c>
      <c r="AE24" s="81">
        <f t="shared" si="31"/>
        <v>200</v>
      </c>
      <c r="AF24" s="81">
        <f t="shared" si="18"/>
        <v>10</v>
      </c>
      <c r="AG24" s="82">
        <f t="shared" si="19"/>
        <v>140</v>
      </c>
      <c r="AH24" s="83">
        <f t="shared" si="20"/>
        <v>0</v>
      </c>
      <c r="AI24" s="84">
        <f t="shared" si="21"/>
        <v>0</v>
      </c>
      <c r="AJ24" s="84">
        <f t="shared" si="22"/>
        <v>0</v>
      </c>
      <c r="AK24" s="84">
        <f t="shared" si="27"/>
        <v>0</v>
      </c>
      <c r="AL24" s="84">
        <f t="shared" si="23"/>
        <v>0</v>
      </c>
      <c r="AM24" s="84">
        <f t="shared" si="24"/>
        <v>0</v>
      </c>
      <c r="AN24" s="85">
        <f t="shared" si="25"/>
        <v>0</v>
      </c>
      <c r="AO24" s="9" t="e">
        <f t="shared" si="28"/>
        <v>#NUM!</v>
      </c>
      <c r="AP24" s="10" t="e">
        <f t="shared" si="29"/>
        <v>#NUM!</v>
      </c>
      <c r="AQ24" s="11" t="e">
        <f t="shared" si="30"/>
        <v>#NUM!</v>
      </c>
    </row>
    <row r="25" spans="1:43" ht="15" customHeight="1" x14ac:dyDescent="0.2">
      <c r="A25" s="116">
        <f t="shared" si="0"/>
        <v>11</v>
      </c>
      <c r="B25" s="117">
        <f>'Matrículas CET'!A19</f>
        <v>0</v>
      </c>
      <c r="C25" s="245">
        <f>'Matrículas CET'!C19</f>
        <v>0</v>
      </c>
      <c r="D25" s="245">
        <f>'Matrículas CET'!E19</f>
        <v>0</v>
      </c>
      <c r="E25" s="118" t="s">
        <v>47</v>
      </c>
      <c r="F25" s="119">
        <f>+'FASE 2'!H25+'FASE 2'!$I$4</f>
        <v>2.0833333333333332E-2</v>
      </c>
      <c r="G25" s="120"/>
      <c r="H25" s="120"/>
      <c r="I25" s="121">
        <f>+G25-'HORARIO 3'!B21</f>
        <v>-2.0833333333333332E-2</v>
      </c>
      <c r="J25" s="121">
        <f>+H25-'HORARIO 3'!B21</f>
        <v>-2.0833333333333332E-2</v>
      </c>
      <c r="K25" s="122">
        <f t="shared" si="1"/>
        <v>76.388888888888886</v>
      </c>
      <c r="L25" s="122">
        <f t="shared" si="2"/>
        <v>0</v>
      </c>
      <c r="M25" s="122">
        <f t="shared" si="3"/>
        <v>76.388888888888886</v>
      </c>
      <c r="N25" s="121">
        <f t="shared" si="4"/>
        <v>0</v>
      </c>
      <c r="O25" s="121">
        <f t="shared" si="5"/>
        <v>76.388888888888886</v>
      </c>
      <c r="P25" s="121">
        <f t="shared" si="6"/>
        <v>0</v>
      </c>
      <c r="Q25" s="121">
        <f t="shared" si="7"/>
        <v>76.388888888888886</v>
      </c>
      <c r="R25" s="123" t="e">
        <f t="shared" si="8"/>
        <v>#NUM!</v>
      </c>
      <c r="S25" s="278" t="e">
        <f t="shared" si="26"/>
        <v>#NUM!</v>
      </c>
      <c r="T25" s="124">
        <f t="shared" si="9"/>
        <v>76.368055555555557</v>
      </c>
      <c r="X25" s="9" t="e">
        <f t="shared" si="10"/>
        <v>#NUM!</v>
      </c>
      <c r="Y25" s="10" t="e">
        <f t="shared" si="11"/>
        <v>#NUM!</v>
      </c>
      <c r="Z25" s="11" t="e">
        <f t="shared" si="12"/>
        <v>#NUM!</v>
      </c>
      <c r="AA25" s="80">
        <f t="shared" si="13"/>
        <v>9</v>
      </c>
      <c r="AB25" s="81">
        <f t="shared" si="14"/>
        <v>20</v>
      </c>
      <c r="AC25" s="81">
        <f t="shared" si="15"/>
        <v>0</v>
      </c>
      <c r="AD25" s="81">
        <f t="shared" si="16"/>
        <v>20</v>
      </c>
      <c r="AE25" s="81">
        <f t="shared" si="31"/>
        <v>200</v>
      </c>
      <c r="AF25" s="81">
        <f t="shared" si="18"/>
        <v>10</v>
      </c>
      <c r="AG25" s="82">
        <f t="shared" si="19"/>
        <v>140</v>
      </c>
      <c r="AH25" s="83">
        <f t="shared" si="20"/>
        <v>0</v>
      </c>
      <c r="AI25" s="84">
        <f t="shared" si="21"/>
        <v>0</v>
      </c>
      <c r="AJ25" s="84">
        <f t="shared" si="22"/>
        <v>0</v>
      </c>
      <c r="AK25" s="84">
        <f t="shared" si="27"/>
        <v>0</v>
      </c>
      <c r="AL25" s="84">
        <f t="shared" si="23"/>
        <v>0</v>
      </c>
      <c r="AM25" s="84">
        <f t="shared" si="24"/>
        <v>0</v>
      </c>
      <c r="AN25" s="85">
        <f t="shared" si="25"/>
        <v>0</v>
      </c>
      <c r="AO25" s="9" t="e">
        <f t="shared" si="28"/>
        <v>#NUM!</v>
      </c>
      <c r="AP25" s="10" t="e">
        <f t="shared" si="29"/>
        <v>#NUM!</v>
      </c>
      <c r="AQ25" s="11" t="e">
        <f t="shared" si="30"/>
        <v>#NUM!</v>
      </c>
    </row>
    <row r="26" spans="1:43" ht="15" customHeight="1" x14ac:dyDescent="0.2">
      <c r="A26" s="116">
        <f t="shared" si="0"/>
        <v>11</v>
      </c>
      <c r="B26" s="117">
        <f>'Matrículas CET'!A20</f>
        <v>0</v>
      </c>
      <c r="C26" s="245">
        <f>'Matrículas CET'!C20</f>
        <v>0</v>
      </c>
      <c r="D26" s="245">
        <f>'Matrículas CET'!E20</f>
        <v>0</v>
      </c>
      <c r="E26" s="118" t="s">
        <v>47</v>
      </c>
      <c r="F26" s="119">
        <f>+'FASE 2'!H26+'FASE 2'!$I$4</f>
        <v>2.0833333333333332E-2</v>
      </c>
      <c r="G26" s="120"/>
      <c r="H26" s="120"/>
      <c r="I26" s="121">
        <f>+G26-'HORARIO 3'!B22</f>
        <v>-2.0833333333333332E-2</v>
      </c>
      <c r="J26" s="121">
        <f>+H26-'HORARIO 3'!B22</f>
        <v>-2.0833333333333332E-2</v>
      </c>
      <c r="K26" s="122">
        <f t="shared" si="1"/>
        <v>76.388888888888886</v>
      </c>
      <c r="L26" s="122">
        <f t="shared" si="2"/>
        <v>0</v>
      </c>
      <c r="M26" s="122">
        <f t="shared" si="3"/>
        <v>76.388888888888886</v>
      </c>
      <c r="N26" s="121">
        <f t="shared" si="4"/>
        <v>0</v>
      </c>
      <c r="O26" s="121">
        <f t="shared" si="5"/>
        <v>76.388888888888886</v>
      </c>
      <c r="P26" s="121">
        <f t="shared" si="6"/>
        <v>0</v>
      </c>
      <c r="Q26" s="121">
        <f t="shared" si="7"/>
        <v>76.388888888888886</v>
      </c>
      <c r="R26" s="123" t="e">
        <f t="shared" si="8"/>
        <v>#NUM!</v>
      </c>
      <c r="S26" s="278" t="e">
        <f t="shared" si="26"/>
        <v>#NUM!</v>
      </c>
      <c r="T26" s="124">
        <f t="shared" si="9"/>
        <v>76.368055555555557</v>
      </c>
      <c r="X26" s="9" t="e">
        <f t="shared" si="10"/>
        <v>#NUM!</v>
      </c>
      <c r="Y26" s="10" t="e">
        <f t="shared" si="11"/>
        <v>#NUM!</v>
      </c>
      <c r="Z26" s="11" t="e">
        <f t="shared" si="12"/>
        <v>#NUM!</v>
      </c>
      <c r="AA26" s="80">
        <f t="shared" si="13"/>
        <v>9</v>
      </c>
      <c r="AB26" s="81">
        <f t="shared" si="14"/>
        <v>20</v>
      </c>
      <c r="AC26" s="81">
        <f t="shared" si="15"/>
        <v>0</v>
      </c>
      <c r="AD26" s="81">
        <f t="shared" si="16"/>
        <v>20</v>
      </c>
      <c r="AE26" s="81">
        <f t="shared" si="31"/>
        <v>200</v>
      </c>
      <c r="AF26" s="81">
        <f t="shared" si="18"/>
        <v>10</v>
      </c>
      <c r="AG26" s="82">
        <f t="shared" si="19"/>
        <v>140</v>
      </c>
      <c r="AH26" s="83">
        <f t="shared" si="20"/>
        <v>0</v>
      </c>
      <c r="AI26" s="84">
        <f t="shared" si="21"/>
        <v>0</v>
      </c>
      <c r="AJ26" s="84">
        <f t="shared" si="22"/>
        <v>0</v>
      </c>
      <c r="AK26" s="84">
        <f t="shared" si="27"/>
        <v>0</v>
      </c>
      <c r="AL26" s="84">
        <f t="shared" si="23"/>
        <v>0</v>
      </c>
      <c r="AM26" s="84">
        <f t="shared" si="24"/>
        <v>0</v>
      </c>
      <c r="AN26" s="85">
        <f t="shared" si="25"/>
        <v>0</v>
      </c>
      <c r="AO26" s="9" t="e">
        <f t="shared" si="28"/>
        <v>#NUM!</v>
      </c>
      <c r="AP26" s="10" t="e">
        <f t="shared" si="29"/>
        <v>#NUM!</v>
      </c>
      <c r="AQ26" s="11" t="e">
        <f t="shared" si="30"/>
        <v>#NUM!</v>
      </c>
    </row>
    <row r="27" spans="1:43" ht="15" customHeight="1" x14ac:dyDescent="0.2">
      <c r="A27" s="116">
        <f t="shared" si="0"/>
        <v>11</v>
      </c>
      <c r="B27" s="117">
        <f>'Matrículas CET'!A21</f>
        <v>0</v>
      </c>
      <c r="C27" s="245">
        <f>'Matrículas CET'!C21</f>
        <v>0</v>
      </c>
      <c r="D27" s="245">
        <f>'Matrículas CET'!E21</f>
        <v>0</v>
      </c>
      <c r="E27" s="118" t="s">
        <v>47</v>
      </c>
      <c r="F27" s="119">
        <f>+'FASE 2'!H27+'FASE 2'!$I$4</f>
        <v>2.0833333333333332E-2</v>
      </c>
      <c r="G27" s="120"/>
      <c r="H27" s="120"/>
      <c r="I27" s="121">
        <f>+G27-'HORARIO 3'!B23</f>
        <v>-2.0833333333333332E-2</v>
      </c>
      <c r="J27" s="121">
        <f>+H27-'HORARIO 3'!B23</f>
        <v>-2.0833333333333332E-2</v>
      </c>
      <c r="K27" s="122">
        <f t="shared" si="1"/>
        <v>76.388888888888886</v>
      </c>
      <c r="L27" s="122">
        <f t="shared" si="2"/>
        <v>0</v>
      </c>
      <c r="M27" s="122">
        <f t="shared" si="3"/>
        <v>76.388888888888886</v>
      </c>
      <c r="N27" s="121">
        <f t="shared" si="4"/>
        <v>0</v>
      </c>
      <c r="O27" s="121">
        <f t="shared" si="5"/>
        <v>76.388888888888886</v>
      </c>
      <c r="P27" s="121">
        <f t="shared" si="6"/>
        <v>0</v>
      </c>
      <c r="Q27" s="121">
        <f t="shared" si="7"/>
        <v>76.388888888888886</v>
      </c>
      <c r="R27" s="123" t="e">
        <f t="shared" si="8"/>
        <v>#NUM!</v>
      </c>
      <c r="S27" s="278" t="e">
        <f t="shared" si="26"/>
        <v>#NUM!</v>
      </c>
      <c r="T27" s="124">
        <f t="shared" si="9"/>
        <v>76.368055555555557</v>
      </c>
      <c r="X27" s="9" t="e">
        <f t="shared" si="10"/>
        <v>#NUM!</v>
      </c>
      <c r="Y27" s="10" t="e">
        <f t="shared" si="11"/>
        <v>#NUM!</v>
      </c>
      <c r="Z27" s="11" t="e">
        <f t="shared" si="12"/>
        <v>#NUM!</v>
      </c>
      <c r="AA27" s="80">
        <f t="shared" si="13"/>
        <v>9</v>
      </c>
      <c r="AB27" s="81">
        <f t="shared" si="14"/>
        <v>20</v>
      </c>
      <c r="AC27" s="81">
        <f t="shared" si="15"/>
        <v>0</v>
      </c>
      <c r="AD27" s="81">
        <f t="shared" si="16"/>
        <v>20</v>
      </c>
      <c r="AE27" s="81">
        <f t="shared" si="31"/>
        <v>200</v>
      </c>
      <c r="AF27" s="81">
        <f t="shared" si="18"/>
        <v>10</v>
      </c>
      <c r="AG27" s="82">
        <f t="shared" si="19"/>
        <v>140</v>
      </c>
      <c r="AH27" s="83">
        <f t="shared" si="20"/>
        <v>0</v>
      </c>
      <c r="AI27" s="84">
        <f t="shared" si="21"/>
        <v>0</v>
      </c>
      <c r="AJ27" s="84">
        <f t="shared" si="22"/>
        <v>0</v>
      </c>
      <c r="AK27" s="84">
        <f t="shared" si="27"/>
        <v>0</v>
      </c>
      <c r="AL27" s="84">
        <f t="shared" si="23"/>
        <v>0</v>
      </c>
      <c r="AM27" s="84">
        <f t="shared" si="24"/>
        <v>0</v>
      </c>
      <c r="AN27" s="85">
        <f t="shared" si="25"/>
        <v>0</v>
      </c>
      <c r="AO27" s="9" t="e">
        <f t="shared" si="28"/>
        <v>#NUM!</v>
      </c>
      <c r="AP27" s="10" t="e">
        <f t="shared" si="29"/>
        <v>#NUM!</v>
      </c>
      <c r="AQ27" s="11" t="e">
        <f t="shared" si="30"/>
        <v>#NUM!</v>
      </c>
    </row>
    <row r="28" spans="1:43" ht="15" customHeight="1" x14ac:dyDescent="0.2">
      <c r="A28" s="116">
        <f t="shared" si="0"/>
        <v>11</v>
      </c>
      <c r="B28" s="117">
        <f>'Matrículas CET'!A22</f>
        <v>0</v>
      </c>
      <c r="C28" s="245">
        <f>'Matrículas CET'!C22</f>
        <v>0</v>
      </c>
      <c r="D28" s="245">
        <f>'Matrículas CET'!E22</f>
        <v>0</v>
      </c>
      <c r="E28" s="118" t="s">
        <v>47</v>
      </c>
      <c r="F28" s="119">
        <f>+'FASE 2'!H28+'FASE 2'!$I$4</f>
        <v>2.0833333333333332E-2</v>
      </c>
      <c r="G28" s="120"/>
      <c r="H28" s="120"/>
      <c r="I28" s="121">
        <f>+G28-'HORARIO 3'!B24</f>
        <v>-2.0833333333333332E-2</v>
      </c>
      <c r="J28" s="121">
        <f>+H28-'HORARIO 3'!B24</f>
        <v>-2.0833333333333332E-2</v>
      </c>
      <c r="K28" s="122">
        <f t="shared" si="1"/>
        <v>76.388888888888886</v>
      </c>
      <c r="L28" s="122">
        <f t="shared" si="2"/>
        <v>0</v>
      </c>
      <c r="M28" s="122">
        <f t="shared" si="3"/>
        <v>76.388888888888886</v>
      </c>
      <c r="N28" s="121">
        <f t="shared" si="4"/>
        <v>0</v>
      </c>
      <c r="O28" s="121">
        <f t="shared" si="5"/>
        <v>76.388888888888886</v>
      </c>
      <c r="P28" s="121">
        <f t="shared" si="6"/>
        <v>0</v>
      </c>
      <c r="Q28" s="121">
        <f t="shared" si="7"/>
        <v>76.388888888888886</v>
      </c>
      <c r="R28" s="123" t="e">
        <f t="shared" si="8"/>
        <v>#NUM!</v>
      </c>
      <c r="S28" s="278" t="e">
        <f t="shared" si="26"/>
        <v>#NUM!</v>
      </c>
      <c r="T28" s="124">
        <f t="shared" si="9"/>
        <v>76.368055555555557</v>
      </c>
      <c r="X28" s="9" t="e">
        <f t="shared" si="10"/>
        <v>#NUM!</v>
      </c>
      <c r="Y28" s="10" t="e">
        <f t="shared" si="11"/>
        <v>#NUM!</v>
      </c>
      <c r="Z28" s="11" t="e">
        <f t="shared" si="12"/>
        <v>#NUM!</v>
      </c>
      <c r="AA28" s="80">
        <f t="shared" si="13"/>
        <v>9</v>
      </c>
      <c r="AB28" s="81">
        <f t="shared" si="14"/>
        <v>20</v>
      </c>
      <c r="AC28" s="81">
        <f t="shared" si="15"/>
        <v>0</v>
      </c>
      <c r="AD28" s="81">
        <f t="shared" si="16"/>
        <v>20</v>
      </c>
      <c r="AE28" s="81">
        <f t="shared" si="31"/>
        <v>200</v>
      </c>
      <c r="AF28" s="81">
        <f t="shared" si="18"/>
        <v>10</v>
      </c>
      <c r="AG28" s="82">
        <f t="shared" si="19"/>
        <v>140</v>
      </c>
      <c r="AH28" s="83">
        <f t="shared" si="20"/>
        <v>0</v>
      </c>
      <c r="AI28" s="84">
        <f t="shared" si="21"/>
        <v>0</v>
      </c>
      <c r="AJ28" s="84">
        <f t="shared" si="22"/>
        <v>0</v>
      </c>
      <c r="AK28" s="84">
        <f t="shared" si="27"/>
        <v>0</v>
      </c>
      <c r="AL28" s="84">
        <f t="shared" si="23"/>
        <v>0</v>
      </c>
      <c r="AM28" s="84">
        <f t="shared" si="24"/>
        <v>0</v>
      </c>
      <c r="AN28" s="85">
        <f t="shared" si="25"/>
        <v>0</v>
      </c>
      <c r="AO28" s="9" t="e">
        <f t="shared" si="28"/>
        <v>#NUM!</v>
      </c>
      <c r="AP28" s="10" t="e">
        <f t="shared" si="29"/>
        <v>#NUM!</v>
      </c>
      <c r="AQ28" s="11" t="e">
        <f t="shared" si="30"/>
        <v>#NUM!</v>
      </c>
    </row>
    <row r="29" spans="1:43" ht="15" customHeight="1" x14ac:dyDescent="0.2">
      <c r="A29" s="116">
        <f t="shared" si="0"/>
        <v>11</v>
      </c>
      <c r="B29" s="117">
        <f>'Matrículas CET'!A23</f>
        <v>0</v>
      </c>
      <c r="C29" s="245">
        <f>'Matrículas CET'!C23</f>
        <v>0</v>
      </c>
      <c r="D29" s="245">
        <f>'Matrículas CET'!E23</f>
        <v>0</v>
      </c>
      <c r="E29" s="118" t="s">
        <v>47</v>
      </c>
      <c r="F29" s="119">
        <f>+'FASE 2'!H29+'FASE 2'!$I$4</f>
        <v>2.0833333333333332E-2</v>
      </c>
      <c r="G29" s="120"/>
      <c r="H29" s="120"/>
      <c r="I29" s="121">
        <f>+G29-'HORARIO 3'!B25</f>
        <v>-2.0833333333333332E-2</v>
      </c>
      <c r="J29" s="121">
        <f>+H29-'HORARIO 3'!B25</f>
        <v>-2.0833333333333332E-2</v>
      </c>
      <c r="K29" s="122">
        <f t="shared" si="1"/>
        <v>76.388888888888886</v>
      </c>
      <c r="L29" s="122">
        <f t="shared" si="2"/>
        <v>0</v>
      </c>
      <c r="M29" s="122">
        <f t="shared" si="3"/>
        <v>76.388888888888886</v>
      </c>
      <c r="N29" s="121">
        <f t="shared" si="4"/>
        <v>0</v>
      </c>
      <c r="O29" s="121">
        <f t="shared" si="5"/>
        <v>76.388888888888886</v>
      </c>
      <c r="P29" s="121">
        <f t="shared" si="6"/>
        <v>0</v>
      </c>
      <c r="Q29" s="121">
        <f t="shared" si="7"/>
        <v>76.388888888888886</v>
      </c>
      <c r="R29" s="123" t="e">
        <f t="shared" si="8"/>
        <v>#NUM!</v>
      </c>
      <c r="S29" s="278" t="e">
        <f t="shared" si="26"/>
        <v>#NUM!</v>
      </c>
      <c r="T29" s="124">
        <f t="shared" si="9"/>
        <v>76.368055555555557</v>
      </c>
      <c r="X29" s="9" t="e">
        <f t="shared" si="10"/>
        <v>#NUM!</v>
      </c>
      <c r="Y29" s="10" t="e">
        <f t="shared" si="11"/>
        <v>#NUM!</v>
      </c>
      <c r="Z29" s="11" t="e">
        <f t="shared" si="12"/>
        <v>#NUM!</v>
      </c>
      <c r="AA29" s="80">
        <f t="shared" si="13"/>
        <v>9</v>
      </c>
      <c r="AB29" s="81">
        <f t="shared" si="14"/>
        <v>20</v>
      </c>
      <c r="AC29" s="81">
        <f t="shared" si="15"/>
        <v>0</v>
      </c>
      <c r="AD29" s="81">
        <f t="shared" si="16"/>
        <v>20</v>
      </c>
      <c r="AE29" s="81">
        <f t="shared" si="31"/>
        <v>200</v>
      </c>
      <c r="AF29" s="81">
        <f t="shared" si="18"/>
        <v>10</v>
      </c>
      <c r="AG29" s="82">
        <f t="shared" si="19"/>
        <v>140</v>
      </c>
      <c r="AH29" s="83">
        <f t="shared" si="20"/>
        <v>0</v>
      </c>
      <c r="AI29" s="84">
        <f t="shared" si="21"/>
        <v>0</v>
      </c>
      <c r="AJ29" s="84">
        <f t="shared" si="22"/>
        <v>0</v>
      </c>
      <c r="AK29" s="84">
        <f t="shared" si="27"/>
        <v>0</v>
      </c>
      <c r="AL29" s="84">
        <f t="shared" si="23"/>
        <v>0</v>
      </c>
      <c r="AM29" s="84">
        <f t="shared" si="24"/>
        <v>0</v>
      </c>
      <c r="AN29" s="85">
        <f t="shared" si="25"/>
        <v>0</v>
      </c>
      <c r="AO29" s="9" t="e">
        <f t="shared" si="28"/>
        <v>#NUM!</v>
      </c>
      <c r="AP29" s="10" t="e">
        <f t="shared" si="29"/>
        <v>#NUM!</v>
      </c>
      <c r="AQ29" s="11" t="e">
        <f t="shared" si="30"/>
        <v>#NUM!</v>
      </c>
    </row>
    <row r="30" spans="1:43" ht="15" customHeight="1" x14ac:dyDescent="0.2">
      <c r="A30" s="116">
        <f t="shared" si="0"/>
        <v>11</v>
      </c>
      <c r="B30" s="117">
        <f>'Matrículas CET'!A24</f>
        <v>0</v>
      </c>
      <c r="C30" s="245">
        <f>'Matrículas CET'!C24</f>
        <v>0</v>
      </c>
      <c r="D30" s="245">
        <f>'Matrículas CET'!E24</f>
        <v>0</v>
      </c>
      <c r="E30" s="118" t="s">
        <v>47</v>
      </c>
      <c r="F30" s="119">
        <f>+'FASE 2'!H30+'FASE 2'!$I$4</f>
        <v>2.0833333333333332E-2</v>
      </c>
      <c r="G30" s="120"/>
      <c r="H30" s="120"/>
      <c r="I30" s="121">
        <f>+G30-'HORARIO 3'!B26</f>
        <v>-2.0833333333333332E-2</v>
      </c>
      <c r="J30" s="121">
        <f>+H30-'HORARIO 3'!B26</f>
        <v>-2.0833333333333332E-2</v>
      </c>
      <c r="K30" s="122">
        <f t="shared" si="1"/>
        <v>76.388888888888886</v>
      </c>
      <c r="L30" s="122">
        <f t="shared" si="2"/>
        <v>0</v>
      </c>
      <c r="M30" s="122">
        <f t="shared" si="3"/>
        <v>76.388888888888886</v>
      </c>
      <c r="N30" s="121">
        <f t="shared" si="4"/>
        <v>0</v>
      </c>
      <c r="O30" s="121">
        <f t="shared" si="5"/>
        <v>76.388888888888886</v>
      </c>
      <c r="P30" s="121">
        <f t="shared" si="6"/>
        <v>0</v>
      </c>
      <c r="Q30" s="121">
        <f t="shared" si="7"/>
        <v>76.388888888888886</v>
      </c>
      <c r="R30" s="123" t="e">
        <f t="shared" si="8"/>
        <v>#NUM!</v>
      </c>
      <c r="S30" s="278" t="e">
        <f t="shared" si="26"/>
        <v>#NUM!</v>
      </c>
      <c r="T30" s="124">
        <f t="shared" si="9"/>
        <v>76.368055555555557</v>
      </c>
      <c r="X30" s="9" t="e">
        <f t="shared" si="10"/>
        <v>#NUM!</v>
      </c>
      <c r="Y30" s="10" t="e">
        <f t="shared" si="11"/>
        <v>#NUM!</v>
      </c>
      <c r="Z30" s="11" t="e">
        <f t="shared" si="12"/>
        <v>#NUM!</v>
      </c>
      <c r="AA30" s="80">
        <f t="shared" si="13"/>
        <v>9</v>
      </c>
      <c r="AB30" s="81">
        <f t="shared" si="14"/>
        <v>20</v>
      </c>
      <c r="AC30" s="81">
        <f t="shared" si="15"/>
        <v>0</v>
      </c>
      <c r="AD30" s="81">
        <f t="shared" si="16"/>
        <v>20</v>
      </c>
      <c r="AE30" s="81">
        <f t="shared" si="31"/>
        <v>200</v>
      </c>
      <c r="AF30" s="81">
        <f t="shared" si="18"/>
        <v>10</v>
      </c>
      <c r="AG30" s="82">
        <f t="shared" si="19"/>
        <v>140</v>
      </c>
      <c r="AH30" s="83">
        <f t="shared" si="20"/>
        <v>0</v>
      </c>
      <c r="AI30" s="84">
        <f t="shared" si="21"/>
        <v>0</v>
      </c>
      <c r="AJ30" s="84">
        <f t="shared" si="22"/>
        <v>0</v>
      </c>
      <c r="AK30" s="84">
        <f t="shared" si="27"/>
        <v>0</v>
      </c>
      <c r="AL30" s="84">
        <f t="shared" si="23"/>
        <v>0</v>
      </c>
      <c r="AM30" s="84">
        <f t="shared" si="24"/>
        <v>0</v>
      </c>
      <c r="AN30" s="85">
        <f t="shared" si="25"/>
        <v>0</v>
      </c>
      <c r="AO30" s="9" t="e">
        <f t="shared" si="28"/>
        <v>#NUM!</v>
      </c>
      <c r="AP30" s="10" t="e">
        <f t="shared" si="29"/>
        <v>#NUM!</v>
      </c>
      <c r="AQ30" s="11" t="e">
        <f t="shared" si="30"/>
        <v>#NUM!</v>
      </c>
    </row>
    <row r="31" spans="1:43" ht="15" customHeight="1" x14ac:dyDescent="0.2">
      <c r="A31" s="116">
        <f t="shared" si="0"/>
        <v>11</v>
      </c>
      <c r="B31" s="117">
        <f>'Matrículas CET'!A25</f>
        <v>0</v>
      </c>
      <c r="C31" s="245">
        <f>'Matrículas CET'!C25</f>
        <v>0</v>
      </c>
      <c r="D31" s="245">
        <f>'Matrículas CET'!E25</f>
        <v>0</v>
      </c>
      <c r="E31" s="118" t="s">
        <v>47</v>
      </c>
      <c r="F31" s="119">
        <f>+'FASE 2'!H31+'FASE 2'!$I$4</f>
        <v>2.0833333333333332E-2</v>
      </c>
      <c r="G31" s="120"/>
      <c r="H31" s="120"/>
      <c r="I31" s="121">
        <f>+G31-'HORARIO 3'!B27</f>
        <v>-2.0833333333333332E-2</v>
      </c>
      <c r="J31" s="121">
        <f>+H31-'HORARIO 3'!B27</f>
        <v>-2.0833333333333332E-2</v>
      </c>
      <c r="K31" s="122">
        <f t="shared" si="1"/>
        <v>76.388888888888886</v>
      </c>
      <c r="L31" s="122">
        <f t="shared" si="2"/>
        <v>0</v>
      </c>
      <c r="M31" s="122">
        <f t="shared" si="3"/>
        <v>76.388888888888886</v>
      </c>
      <c r="N31" s="121">
        <f t="shared" si="4"/>
        <v>0</v>
      </c>
      <c r="O31" s="121">
        <f t="shared" si="5"/>
        <v>76.388888888888886</v>
      </c>
      <c r="P31" s="121">
        <f t="shared" si="6"/>
        <v>0</v>
      </c>
      <c r="Q31" s="121">
        <f t="shared" si="7"/>
        <v>76.388888888888886</v>
      </c>
      <c r="R31" s="123" t="e">
        <f t="shared" si="8"/>
        <v>#NUM!</v>
      </c>
      <c r="S31" s="278" t="e">
        <f t="shared" si="26"/>
        <v>#NUM!</v>
      </c>
      <c r="T31" s="124">
        <f t="shared" si="9"/>
        <v>76.368055555555557</v>
      </c>
      <c r="X31" s="9" t="e">
        <f t="shared" si="10"/>
        <v>#NUM!</v>
      </c>
      <c r="Y31" s="10" t="e">
        <f t="shared" si="11"/>
        <v>#NUM!</v>
      </c>
      <c r="Z31" s="11" t="e">
        <f t="shared" si="12"/>
        <v>#NUM!</v>
      </c>
      <c r="AA31" s="80">
        <f t="shared" si="13"/>
        <v>9</v>
      </c>
      <c r="AB31" s="81">
        <f t="shared" si="14"/>
        <v>20</v>
      </c>
      <c r="AC31" s="81">
        <f t="shared" si="15"/>
        <v>0</v>
      </c>
      <c r="AD31" s="81">
        <f t="shared" si="16"/>
        <v>20</v>
      </c>
      <c r="AE31" s="81">
        <f t="shared" si="31"/>
        <v>200</v>
      </c>
      <c r="AF31" s="81">
        <f t="shared" si="18"/>
        <v>10</v>
      </c>
      <c r="AG31" s="82">
        <f t="shared" si="19"/>
        <v>140</v>
      </c>
      <c r="AH31" s="83">
        <f t="shared" si="20"/>
        <v>0</v>
      </c>
      <c r="AI31" s="84">
        <f t="shared" si="21"/>
        <v>0</v>
      </c>
      <c r="AJ31" s="84">
        <f t="shared" si="22"/>
        <v>0</v>
      </c>
      <c r="AK31" s="84">
        <f t="shared" si="27"/>
        <v>0</v>
      </c>
      <c r="AL31" s="84">
        <f t="shared" si="23"/>
        <v>0</v>
      </c>
      <c r="AM31" s="84">
        <f t="shared" si="24"/>
        <v>0</v>
      </c>
      <c r="AN31" s="85">
        <f t="shared" si="25"/>
        <v>0</v>
      </c>
      <c r="AO31" s="9" t="e">
        <f t="shared" si="28"/>
        <v>#NUM!</v>
      </c>
      <c r="AP31" s="10" t="e">
        <f t="shared" si="29"/>
        <v>#NUM!</v>
      </c>
      <c r="AQ31" s="11" t="e">
        <f t="shared" si="30"/>
        <v>#NUM!</v>
      </c>
    </row>
    <row r="32" spans="1:43" ht="15" customHeight="1" x14ac:dyDescent="0.2">
      <c r="A32" s="116">
        <f t="shared" si="0"/>
        <v>11</v>
      </c>
      <c r="B32" s="117">
        <f>'Matrículas CET'!A26</f>
        <v>0</v>
      </c>
      <c r="C32" s="245">
        <f>'Matrículas CET'!C26</f>
        <v>0</v>
      </c>
      <c r="D32" s="245">
        <f>'Matrículas CET'!E26</f>
        <v>0</v>
      </c>
      <c r="E32" s="118" t="s">
        <v>47</v>
      </c>
      <c r="F32" s="119">
        <f>+'FASE 2'!H32+'FASE 2'!$I$4</f>
        <v>2.0833333333333332E-2</v>
      </c>
      <c r="G32" s="120"/>
      <c r="H32" s="120"/>
      <c r="I32" s="121">
        <f>+G32-'HORARIO 3'!B28</f>
        <v>-2.0833333333333332E-2</v>
      </c>
      <c r="J32" s="121">
        <f>+H32-'HORARIO 3'!B28</f>
        <v>-2.0833333333333332E-2</v>
      </c>
      <c r="K32" s="122">
        <f t="shared" si="1"/>
        <v>76.388888888888886</v>
      </c>
      <c r="L32" s="122">
        <f t="shared" si="2"/>
        <v>0</v>
      </c>
      <c r="M32" s="122">
        <f t="shared" si="3"/>
        <v>76.388888888888886</v>
      </c>
      <c r="N32" s="121">
        <f t="shared" si="4"/>
        <v>0</v>
      </c>
      <c r="O32" s="121">
        <f t="shared" si="5"/>
        <v>76.388888888888886</v>
      </c>
      <c r="P32" s="121">
        <f t="shared" si="6"/>
        <v>0</v>
      </c>
      <c r="Q32" s="121">
        <f t="shared" si="7"/>
        <v>76.388888888888886</v>
      </c>
      <c r="R32" s="123" t="e">
        <f t="shared" si="8"/>
        <v>#NUM!</v>
      </c>
      <c r="S32" s="278" t="e">
        <f t="shared" si="26"/>
        <v>#NUM!</v>
      </c>
      <c r="T32" s="124">
        <f t="shared" si="9"/>
        <v>76.368055555555557</v>
      </c>
      <c r="X32" s="9" t="e">
        <f t="shared" si="10"/>
        <v>#NUM!</v>
      </c>
      <c r="Y32" s="10" t="e">
        <f t="shared" si="11"/>
        <v>#NUM!</v>
      </c>
      <c r="Z32" s="11" t="e">
        <f t="shared" si="12"/>
        <v>#NUM!</v>
      </c>
      <c r="AA32" s="80">
        <f t="shared" si="13"/>
        <v>9</v>
      </c>
      <c r="AB32" s="81">
        <f t="shared" si="14"/>
        <v>20</v>
      </c>
      <c r="AC32" s="81">
        <f t="shared" si="15"/>
        <v>0</v>
      </c>
      <c r="AD32" s="81">
        <f t="shared" si="16"/>
        <v>20</v>
      </c>
      <c r="AE32" s="81">
        <f t="shared" si="31"/>
        <v>200</v>
      </c>
      <c r="AF32" s="81">
        <f t="shared" si="18"/>
        <v>10</v>
      </c>
      <c r="AG32" s="82">
        <f t="shared" si="19"/>
        <v>140</v>
      </c>
      <c r="AH32" s="83">
        <f t="shared" si="20"/>
        <v>0</v>
      </c>
      <c r="AI32" s="84">
        <f t="shared" si="21"/>
        <v>0</v>
      </c>
      <c r="AJ32" s="84">
        <f t="shared" si="22"/>
        <v>0</v>
      </c>
      <c r="AK32" s="84">
        <f t="shared" si="27"/>
        <v>0</v>
      </c>
      <c r="AL32" s="84">
        <f t="shared" si="23"/>
        <v>0</v>
      </c>
      <c r="AM32" s="84">
        <f t="shared" si="24"/>
        <v>0</v>
      </c>
      <c r="AN32" s="85">
        <f t="shared" si="25"/>
        <v>0</v>
      </c>
      <c r="AO32" s="9" t="e">
        <f t="shared" si="28"/>
        <v>#NUM!</v>
      </c>
      <c r="AP32" s="10" t="e">
        <f t="shared" si="29"/>
        <v>#NUM!</v>
      </c>
      <c r="AQ32" s="11" t="e">
        <f t="shared" si="30"/>
        <v>#NUM!</v>
      </c>
    </row>
    <row r="33" spans="1:43" ht="15" customHeight="1" x14ac:dyDescent="0.2">
      <c r="A33" s="116">
        <f t="shared" si="0"/>
        <v>11</v>
      </c>
      <c r="B33" s="117">
        <f>'Matrículas CET'!A27</f>
        <v>0</v>
      </c>
      <c r="C33" s="245">
        <f>'Matrículas CET'!C27</f>
        <v>0</v>
      </c>
      <c r="D33" s="245">
        <f>'Matrículas CET'!E27</f>
        <v>0</v>
      </c>
      <c r="E33" s="118" t="s">
        <v>47</v>
      </c>
      <c r="F33" s="119">
        <f>+'FASE 2'!H33+'FASE 2'!$I$4</f>
        <v>2.0833333333333332E-2</v>
      </c>
      <c r="G33" s="120"/>
      <c r="H33" s="120"/>
      <c r="I33" s="121">
        <f>+G33-'HORARIO 3'!B29</f>
        <v>-2.0833333333333332E-2</v>
      </c>
      <c r="J33" s="121">
        <f>+H33-'HORARIO 3'!B29</f>
        <v>-2.0833333333333332E-2</v>
      </c>
      <c r="K33" s="122">
        <f t="shared" si="1"/>
        <v>76.388888888888886</v>
      </c>
      <c r="L33" s="122">
        <f t="shared" si="2"/>
        <v>0</v>
      </c>
      <c r="M33" s="122">
        <f t="shared" si="3"/>
        <v>76.388888888888886</v>
      </c>
      <c r="N33" s="121">
        <f t="shared" si="4"/>
        <v>0</v>
      </c>
      <c r="O33" s="121">
        <f t="shared" si="5"/>
        <v>76.388888888888886</v>
      </c>
      <c r="P33" s="121">
        <f t="shared" si="6"/>
        <v>0</v>
      </c>
      <c r="Q33" s="121">
        <f t="shared" si="7"/>
        <v>76.388888888888886</v>
      </c>
      <c r="R33" s="123" t="e">
        <f t="shared" si="8"/>
        <v>#NUM!</v>
      </c>
      <c r="S33" s="278" t="e">
        <f t="shared" si="26"/>
        <v>#NUM!</v>
      </c>
      <c r="T33" s="124">
        <f t="shared" si="9"/>
        <v>76.368055555555557</v>
      </c>
      <c r="X33" s="9" t="e">
        <f t="shared" si="10"/>
        <v>#NUM!</v>
      </c>
      <c r="Y33" s="10" t="e">
        <f t="shared" si="11"/>
        <v>#NUM!</v>
      </c>
      <c r="Z33" s="11" t="e">
        <f t="shared" si="12"/>
        <v>#NUM!</v>
      </c>
      <c r="AA33" s="80">
        <f t="shared" si="13"/>
        <v>9</v>
      </c>
      <c r="AB33" s="81">
        <f t="shared" si="14"/>
        <v>20</v>
      </c>
      <c r="AC33" s="81">
        <f t="shared" si="15"/>
        <v>0</v>
      </c>
      <c r="AD33" s="81">
        <f t="shared" si="16"/>
        <v>20</v>
      </c>
      <c r="AE33" s="81">
        <f t="shared" si="31"/>
        <v>200</v>
      </c>
      <c r="AF33" s="81">
        <f t="shared" si="18"/>
        <v>10</v>
      </c>
      <c r="AG33" s="82">
        <f t="shared" si="19"/>
        <v>140</v>
      </c>
      <c r="AH33" s="83">
        <f t="shared" si="20"/>
        <v>0</v>
      </c>
      <c r="AI33" s="84">
        <f t="shared" si="21"/>
        <v>0</v>
      </c>
      <c r="AJ33" s="84">
        <f t="shared" si="22"/>
        <v>0</v>
      </c>
      <c r="AK33" s="84">
        <f t="shared" si="27"/>
        <v>0</v>
      </c>
      <c r="AL33" s="84">
        <f t="shared" si="23"/>
        <v>0</v>
      </c>
      <c r="AM33" s="84">
        <f t="shared" si="24"/>
        <v>0</v>
      </c>
      <c r="AN33" s="85">
        <f t="shared" si="25"/>
        <v>0</v>
      </c>
      <c r="AO33" s="9" t="e">
        <f t="shared" si="28"/>
        <v>#NUM!</v>
      </c>
      <c r="AP33" s="10" t="e">
        <f t="shared" si="29"/>
        <v>#NUM!</v>
      </c>
      <c r="AQ33" s="11" t="e">
        <f t="shared" si="30"/>
        <v>#NUM!</v>
      </c>
    </row>
    <row r="34" spans="1:43" ht="15" customHeight="1" x14ac:dyDescent="0.2">
      <c r="A34" s="116">
        <f t="shared" si="0"/>
        <v>11</v>
      </c>
      <c r="B34" s="117">
        <f>'Matrículas CET'!A28</f>
        <v>0</v>
      </c>
      <c r="C34" s="245">
        <f>'Matrículas CET'!C28</f>
        <v>0</v>
      </c>
      <c r="D34" s="245">
        <f>'Matrículas CET'!E28</f>
        <v>0</v>
      </c>
      <c r="E34" s="118" t="s">
        <v>47</v>
      </c>
      <c r="F34" s="119">
        <f>+'FASE 2'!H34+'FASE 2'!$I$4</f>
        <v>2.0833333333333332E-2</v>
      </c>
      <c r="G34" s="120"/>
      <c r="H34" s="120"/>
      <c r="I34" s="121">
        <f>+G34-'HORARIO 3'!B30</f>
        <v>-2.0833333333333332E-2</v>
      </c>
      <c r="J34" s="121">
        <f>+H34-'HORARIO 3'!B30</f>
        <v>-2.0833333333333332E-2</v>
      </c>
      <c r="K34" s="122">
        <f t="shared" si="1"/>
        <v>76.388888888888886</v>
      </c>
      <c r="L34" s="122">
        <f t="shared" si="2"/>
        <v>0</v>
      </c>
      <c r="M34" s="122">
        <f t="shared" si="3"/>
        <v>76.388888888888886</v>
      </c>
      <c r="N34" s="121">
        <f t="shared" si="4"/>
        <v>0</v>
      </c>
      <c r="O34" s="121">
        <f t="shared" si="5"/>
        <v>76.388888888888886</v>
      </c>
      <c r="P34" s="121">
        <f t="shared" si="6"/>
        <v>0</v>
      </c>
      <c r="Q34" s="121">
        <f t="shared" si="7"/>
        <v>76.388888888888886</v>
      </c>
      <c r="R34" s="123" t="e">
        <f t="shared" si="8"/>
        <v>#NUM!</v>
      </c>
      <c r="S34" s="278" t="e">
        <f t="shared" si="26"/>
        <v>#NUM!</v>
      </c>
      <c r="T34" s="124">
        <f t="shared" si="9"/>
        <v>76.368055555555557</v>
      </c>
      <c r="X34" s="9" t="e">
        <f t="shared" si="10"/>
        <v>#NUM!</v>
      </c>
      <c r="Y34" s="10" t="e">
        <f t="shared" si="11"/>
        <v>#NUM!</v>
      </c>
      <c r="Z34" s="11" t="e">
        <f t="shared" si="12"/>
        <v>#NUM!</v>
      </c>
      <c r="AA34" s="80">
        <f t="shared" si="13"/>
        <v>9</v>
      </c>
      <c r="AB34" s="81">
        <f t="shared" si="14"/>
        <v>20</v>
      </c>
      <c r="AC34" s="81">
        <f t="shared" si="15"/>
        <v>0</v>
      </c>
      <c r="AD34" s="81">
        <f t="shared" si="16"/>
        <v>20</v>
      </c>
      <c r="AE34" s="81">
        <f t="shared" si="31"/>
        <v>200</v>
      </c>
      <c r="AF34" s="81">
        <f t="shared" si="18"/>
        <v>10</v>
      </c>
      <c r="AG34" s="82">
        <f t="shared" si="19"/>
        <v>140</v>
      </c>
      <c r="AH34" s="83">
        <f t="shared" si="20"/>
        <v>0</v>
      </c>
      <c r="AI34" s="84">
        <f t="shared" si="21"/>
        <v>0</v>
      </c>
      <c r="AJ34" s="84">
        <f t="shared" si="22"/>
        <v>0</v>
      </c>
      <c r="AK34" s="84">
        <f t="shared" si="27"/>
        <v>0</v>
      </c>
      <c r="AL34" s="84">
        <f t="shared" si="23"/>
        <v>0</v>
      </c>
      <c r="AM34" s="84">
        <f t="shared" si="24"/>
        <v>0</v>
      </c>
      <c r="AN34" s="85">
        <f t="shared" si="25"/>
        <v>0</v>
      </c>
      <c r="AO34" s="9" t="e">
        <f t="shared" si="28"/>
        <v>#NUM!</v>
      </c>
      <c r="AP34" s="10" t="e">
        <f t="shared" si="29"/>
        <v>#NUM!</v>
      </c>
      <c r="AQ34" s="11" t="e">
        <f t="shared" si="30"/>
        <v>#NUM!</v>
      </c>
    </row>
    <row r="35" spans="1:43" ht="15" customHeight="1" x14ac:dyDescent="0.2">
      <c r="A35" s="116">
        <f t="shared" si="0"/>
        <v>11</v>
      </c>
      <c r="B35" s="117">
        <f>'Matrículas CET'!A29</f>
        <v>0</v>
      </c>
      <c r="C35" s="245">
        <f>'Matrículas CET'!C29</f>
        <v>0</v>
      </c>
      <c r="D35" s="245">
        <f>'Matrículas CET'!E29</f>
        <v>0</v>
      </c>
      <c r="E35" s="118" t="s">
        <v>47</v>
      </c>
      <c r="F35" s="119">
        <f>+'FASE 2'!H35+'FASE 2'!$I$4</f>
        <v>2.0833333333333332E-2</v>
      </c>
      <c r="G35" s="120"/>
      <c r="H35" s="120"/>
      <c r="I35" s="121">
        <f>+G35-'HORARIO 3'!B31</f>
        <v>-2.0833333333333332E-2</v>
      </c>
      <c r="J35" s="121">
        <f>+H35-'HORARIO 3'!B31</f>
        <v>-2.0833333333333332E-2</v>
      </c>
      <c r="K35" s="122">
        <f t="shared" si="1"/>
        <v>76.388888888888886</v>
      </c>
      <c r="L35" s="122">
        <f t="shared" si="2"/>
        <v>0</v>
      </c>
      <c r="M35" s="122">
        <f t="shared" si="3"/>
        <v>76.388888888888886</v>
      </c>
      <c r="N35" s="121">
        <f t="shared" si="4"/>
        <v>0</v>
      </c>
      <c r="O35" s="121">
        <f t="shared" si="5"/>
        <v>76.388888888888886</v>
      </c>
      <c r="P35" s="121">
        <f t="shared" si="6"/>
        <v>0</v>
      </c>
      <c r="Q35" s="121">
        <f t="shared" si="7"/>
        <v>76.388888888888886</v>
      </c>
      <c r="R35" s="123" t="e">
        <f t="shared" si="8"/>
        <v>#NUM!</v>
      </c>
      <c r="S35" s="278" t="e">
        <f t="shared" si="26"/>
        <v>#NUM!</v>
      </c>
      <c r="T35" s="124">
        <f t="shared" si="9"/>
        <v>76.368055555555557</v>
      </c>
      <c r="X35" s="9" t="e">
        <f t="shared" si="10"/>
        <v>#NUM!</v>
      </c>
      <c r="Y35" s="10" t="e">
        <f t="shared" si="11"/>
        <v>#NUM!</v>
      </c>
      <c r="Z35" s="11" t="e">
        <f t="shared" si="12"/>
        <v>#NUM!</v>
      </c>
      <c r="AA35" s="80">
        <f t="shared" si="13"/>
        <v>9</v>
      </c>
      <c r="AB35" s="81">
        <f t="shared" si="14"/>
        <v>20</v>
      </c>
      <c r="AC35" s="81">
        <f t="shared" si="15"/>
        <v>0</v>
      </c>
      <c r="AD35" s="81">
        <f t="shared" si="16"/>
        <v>20</v>
      </c>
      <c r="AE35" s="81">
        <f t="shared" si="31"/>
        <v>200</v>
      </c>
      <c r="AF35" s="81">
        <f t="shared" si="18"/>
        <v>10</v>
      </c>
      <c r="AG35" s="82">
        <f t="shared" si="19"/>
        <v>140</v>
      </c>
      <c r="AH35" s="83">
        <f t="shared" si="20"/>
        <v>0</v>
      </c>
      <c r="AI35" s="84">
        <f t="shared" si="21"/>
        <v>0</v>
      </c>
      <c r="AJ35" s="84">
        <f t="shared" si="22"/>
        <v>0</v>
      </c>
      <c r="AK35" s="84">
        <f t="shared" si="27"/>
        <v>0</v>
      </c>
      <c r="AL35" s="84">
        <f t="shared" si="23"/>
        <v>0</v>
      </c>
      <c r="AM35" s="84">
        <f t="shared" si="24"/>
        <v>0</v>
      </c>
      <c r="AN35" s="85">
        <f t="shared" si="25"/>
        <v>0</v>
      </c>
      <c r="AO35" s="9" t="e">
        <f t="shared" si="28"/>
        <v>#NUM!</v>
      </c>
      <c r="AP35" s="10" t="e">
        <f t="shared" si="29"/>
        <v>#NUM!</v>
      </c>
      <c r="AQ35" s="11" t="e">
        <f t="shared" si="30"/>
        <v>#NUM!</v>
      </c>
    </row>
    <row r="36" spans="1:43" ht="15" customHeight="1" x14ac:dyDescent="0.2">
      <c r="A36" s="116">
        <f t="shared" si="0"/>
        <v>11</v>
      </c>
      <c r="B36" s="117">
        <f>'Matrículas CET'!A30</f>
        <v>0</v>
      </c>
      <c r="C36" s="245">
        <f>'Matrículas CET'!C30</f>
        <v>0</v>
      </c>
      <c r="D36" s="245">
        <f>'Matrículas CET'!E30</f>
        <v>0</v>
      </c>
      <c r="E36" s="118" t="s">
        <v>47</v>
      </c>
      <c r="F36" s="119">
        <f>+'FASE 2'!H36+'FASE 2'!$I$4</f>
        <v>2.0833333333333332E-2</v>
      </c>
      <c r="G36" s="120"/>
      <c r="H36" s="120"/>
      <c r="I36" s="121">
        <f>+G36-'HORARIO 3'!B32</f>
        <v>-2.0833333333333332E-2</v>
      </c>
      <c r="J36" s="121">
        <f>+H36-'HORARIO 3'!B32</f>
        <v>-2.0833333333333332E-2</v>
      </c>
      <c r="K36" s="122">
        <f t="shared" si="1"/>
        <v>76.388888888888886</v>
      </c>
      <c r="L36" s="122">
        <f t="shared" si="2"/>
        <v>0</v>
      </c>
      <c r="M36" s="122">
        <f t="shared" si="3"/>
        <v>76.388888888888886</v>
      </c>
      <c r="N36" s="121">
        <f t="shared" si="4"/>
        <v>0</v>
      </c>
      <c r="O36" s="121">
        <f t="shared" si="5"/>
        <v>76.388888888888886</v>
      </c>
      <c r="P36" s="121">
        <f t="shared" si="6"/>
        <v>0</v>
      </c>
      <c r="Q36" s="121">
        <f t="shared" si="7"/>
        <v>76.388888888888886</v>
      </c>
      <c r="R36" s="123" t="e">
        <f t="shared" si="8"/>
        <v>#NUM!</v>
      </c>
      <c r="S36" s="278" t="e">
        <f t="shared" si="26"/>
        <v>#NUM!</v>
      </c>
      <c r="T36" s="124">
        <f t="shared" si="9"/>
        <v>76.368055555555557</v>
      </c>
      <c r="X36" s="9" t="e">
        <f t="shared" si="10"/>
        <v>#NUM!</v>
      </c>
      <c r="Y36" s="10" t="e">
        <f t="shared" si="11"/>
        <v>#NUM!</v>
      </c>
      <c r="Z36" s="11" t="e">
        <f t="shared" si="12"/>
        <v>#NUM!</v>
      </c>
      <c r="AA36" s="80">
        <f t="shared" si="13"/>
        <v>9</v>
      </c>
      <c r="AB36" s="81">
        <f t="shared" si="14"/>
        <v>20</v>
      </c>
      <c r="AC36" s="81">
        <f t="shared" si="15"/>
        <v>0</v>
      </c>
      <c r="AD36" s="81">
        <f t="shared" si="16"/>
        <v>20</v>
      </c>
      <c r="AE36" s="81">
        <f t="shared" si="31"/>
        <v>200</v>
      </c>
      <c r="AF36" s="81">
        <f t="shared" si="18"/>
        <v>10</v>
      </c>
      <c r="AG36" s="82">
        <f t="shared" si="19"/>
        <v>140</v>
      </c>
      <c r="AH36" s="83">
        <f t="shared" si="20"/>
        <v>0</v>
      </c>
      <c r="AI36" s="84">
        <f t="shared" si="21"/>
        <v>0</v>
      </c>
      <c r="AJ36" s="84">
        <f t="shared" si="22"/>
        <v>0</v>
      </c>
      <c r="AK36" s="84">
        <f t="shared" si="27"/>
        <v>0</v>
      </c>
      <c r="AL36" s="84">
        <f t="shared" si="23"/>
        <v>0</v>
      </c>
      <c r="AM36" s="84">
        <f t="shared" si="24"/>
        <v>0</v>
      </c>
      <c r="AN36" s="85">
        <f t="shared" si="25"/>
        <v>0</v>
      </c>
      <c r="AO36" s="9" t="e">
        <f t="shared" si="28"/>
        <v>#NUM!</v>
      </c>
      <c r="AP36" s="10" t="e">
        <f t="shared" si="29"/>
        <v>#NUM!</v>
      </c>
      <c r="AQ36" s="11" t="e">
        <f t="shared" si="30"/>
        <v>#NUM!</v>
      </c>
    </row>
    <row r="37" spans="1:43" ht="15" customHeight="1" x14ac:dyDescent="0.2">
      <c r="A37" s="116">
        <f t="shared" si="0"/>
        <v>11</v>
      </c>
      <c r="B37" s="117">
        <f>'Matrículas CET'!A31</f>
        <v>0</v>
      </c>
      <c r="C37" s="245">
        <f>'Matrículas CET'!C31</f>
        <v>0</v>
      </c>
      <c r="D37" s="245">
        <f>'Matrículas CET'!E31</f>
        <v>0</v>
      </c>
      <c r="E37" s="118" t="s">
        <v>47</v>
      </c>
      <c r="F37" s="119">
        <f>+'FASE 2'!H37+'FASE 2'!$I$4</f>
        <v>2.0833333333333332E-2</v>
      </c>
      <c r="G37" s="120"/>
      <c r="H37" s="120"/>
      <c r="I37" s="121">
        <f>+G37-'HORARIO 3'!B33</f>
        <v>-2.0833333333333332E-2</v>
      </c>
      <c r="J37" s="121">
        <f>+H37-'HORARIO 3'!B33</f>
        <v>-2.0833333333333332E-2</v>
      </c>
      <c r="K37" s="122">
        <f t="shared" si="1"/>
        <v>76.388888888888886</v>
      </c>
      <c r="L37" s="122">
        <f t="shared" si="2"/>
        <v>0</v>
      </c>
      <c r="M37" s="122">
        <f t="shared" si="3"/>
        <v>76.388888888888886</v>
      </c>
      <c r="N37" s="121">
        <f t="shared" si="4"/>
        <v>0</v>
      </c>
      <c r="O37" s="121">
        <f t="shared" si="5"/>
        <v>76.388888888888886</v>
      </c>
      <c r="P37" s="121">
        <f t="shared" si="6"/>
        <v>0</v>
      </c>
      <c r="Q37" s="121">
        <f t="shared" si="7"/>
        <v>76.388888888888886</v>
      </c>
      <c r="R37" s="123" t="e">
        <f t="shared" si="8"/>
        <v>#NUM!</v>
      </c>
      <c r="S37" s="278" t="e">
        <f t="shared" si="26"/>
        <v>#NUM!</v>
      </c>
      <c r="T37" s="124">
        <f t="shared" si="9"/>
        <v>76.368055555555557</v>
      </c>
      <c r="X37" s="9" t="e">
        <f t="shared" si="10"/>
        <v>#NUM!</v>
      </c>
      <c r="Y37" s="10" t="e">
        <f t="shared" si="11"/>
        <v>#NUM!</v>
      </c>
      <c r="Z37" s="11" t="e">
        <f t="shared" si="12"/>
        <v>#NUM!</v>
      </c>
      <c r="AA37" s="80">
        <f t="shared" si="13"/>
        <v>9</v>
      </c>
      <c r="AB37" s="81">
        <f t="shared" si="14"/>
        <v>20</v>
      </c>
      <c r="AC37" s="81">
        <f t="shared" si="15"/>
        <v>0</v>
      </c>
      <c r="AD37" s="81">
        <f t="shared" si="16"/>
        <v>20</v>
      </c>
      <c r="AE37" s="81">
        <f t="shared" si="31"/>
        <v>200</v>
      </c>
      <c r="AF37" s="81">
        <f t="shared" si="18"/>
        <v>10</v>
      </c>
      <c r="AG37" s="82">
        <f t="shared" si="19"/>
        <v>140</v>
      </c>
      <c r="AH37" s="83">
        <f t="shared" si="20"/>
        <v>0</v>
      </c>
      <c r="AI37" s="84">
        <f t="shared" si="21"/>
        <v>0</v>
      </c>
      <c r="AJ37" s="84">
        <f t="shared" si="22"/>
        <v>0</v>
      </c>
      <c r="AK37" s="84">
        <f t="shared" si="27"/>
        <v>0</v>
      </c>
      <c r="AL37" s="84">
        <f t="shared" si="23"/>
        <v>0</v>
      </c>
      <c r="AM37" s="84">
        <f t="shared" si="24"/>
        <v>0</v>
      </c>
      <c r="AN37" s="85">
        <f t="shared" si="25"/>
        <v>0</v>
      </c>
      <c r="AO37" s="9" t="e">
        <f t="shared" si="28"/>
        <v>#NUM!</v>
      </c>
      <c r="AP37" s="10" t="e">
        <f t="shared" si="29"/>
        <v>#NUM!</v>
      </c>
      <c r="AQ37" s="11" t="e">
        <f t="shared" si="30"/>
        <v>#NUM!</v>
      </c>
    </row>
    <row r="38" spans="1:43" ht="15" customHeight="1" x14ac:dyDescent="0.2">
      <c r="A38" s="116">
        <f t="shared" si="0"/>
        <v>11</v>
      </c>
      <c r="B38" s="117">
        <f>'Matrículas CET'!A32</f>
        <v>0</v>
      </c>
      <c r="C38" s="245">
        <f>'Matrículas CET'!C32</f>
        <v>0</v>
      </c>
      <c r="D38" s="245">
        <f>'Matrículas CET'!E32</f>
        <v>0</v>
      </c>
      <c r="E38" s="118" t="s">
        <v>47</v>
      </c>
      <c r="F38" s="119">
        <f>+'FASE 2'!H38+'FASE 2'!$I$4</f>
        <v>2.0833333333333332E-2</v>
      </c>
      <c r="G38" s="120"/>
      <c r="H38" s="120"/>
      <c r="I38" s="121">
        <f>+G38-'HORARIO 3'!B34</f>
        <v>-2.0833333333333332E-2</v>
      </c>
      <c r="J38" s="121">
        <f>+H38-'HORARIO 3'!B34</f>
        <v>-2.0833333333333332E-2</v>
      </c>
      <c r="K38" s="122">
        <f t="shared" si="1"/>
        <v>76.388888888888886</v>
      </c>
      <c r="L38" s="122">
        <f t="shared" si="2"/>
        <v>0</v>
      </c>
      <c r="M38" s="122">
        <f t="shared" si="3"/>
        <v>76.388888888888886</v>
      </c>
      <c r="N38" s="121">
        <f t="shared" si="4"/>
        <v>0</v>
      </c>
      <c r="O38" s="121">
        <f t="shared" si="5"/>
        <v>76.388888888888886</v>
      </c>
      <c r="P38" s="121">
        <f t="shared" si="6"/>
        <v>0</v>
      </c>
      <c r="Q38" s="121">
        <f t="shared" si="7"/>
        <v>76.388888888888886</v>
      </c>
      <c r="R38" s="123" t="e">
        <f t="shared" si="8"/>
        <v>#NUM!</v>
      </c>
      <c r="S38" s="278" t="e">
        <f t="shared" si="26"/>
        <v>#NUM!</v>
      </c>
      <c r="T38" s="124">
        <f t="shared" si="9"/>
        <v>76.368055555555557</v>
      </c>
      <c r="X38" s="9" t="e">
        <f t="shared" si="10"/>
        <v>#NUM!</v>
      </c>
      <c r="Y38" s="10" t="e">
        <f t="shared" si="11"/>
        <v>#NUM!</v>
      </c>
      <c r="Z38" s="11" t="e">
        <f t="shared" si="12"/>
        <v>#NUM!</v>
      </c>
      <c r="AA38" s="80">
        <f t="shared" si="13"/>
        <v>9</v>
      </c>
      <c r="AB38" s="81">
        <f t="shared" si="14"/>
        <v>20</v>
      </c>
      <c r="AC38" s="81">
        <f t="shared" si="15"/>
        <v>0</v>
      </c>
      <c r="AD38" s="81">
        <f t="shared" si="16"/>
        <v>20</v>
      </c>
      <c r="AE38" s="81">
        <f t="shared" si="31"/>
        <v>200</v>
      </c>
      <c r="AF38" s="81">
        <f t="shared" si="18"/>
        <v>10</v>
      </c>
      <c r="AG38" s="82">
        <f t="shared" si="19"/>
        <v>140</v>
      </c>
      <c r="AH38" s="83">
        <f t="shared" si="20"/>
        <v>0</v>
      </c>
      <c r="AI38" s="84">
        <f t="shared" si="21"/>
        <v>0</v>
      </c>
      <c r="AJ38" s="84">
        <f t="shared" si="22"/>
        <v>0</v>
      </c>
      <c r="AK38" s="84">
        <f t="shared" si="27"/>
        <v>0</v>
      </c>
      <c r="AL38" s="84">
        <f t="shared" si="23"/>
        <v>0</v>
      </c>
      <c r="AM38" s="84">
        <f t="shared" si="24"/>
        <v>0</v>
      </c>
      <c r="AN38" s="85">
        <f t="shared" si="25"/>
        <v>0</v>
      </c>
      <c r="AO38" s="9" t="e">
        <f t="shared" si="28"/>
        <v>#NUM!</v>
      </c>
      <c r="AP38" s="10" t="e">
        <f t="shared" si="29"/>
        <v>#NUM!</v>
      </c>
      <c r="AQ38" s="11" t="e">
        <f t="shared" si="30"/>
        <v>#NUM!</v>
      </c>
    </row>
    <row r="39" spans="1:43" ht="15" customHeight="1" x14ac:dyDescent="0.2">
      <c r="A39" s="116">
        <f t="shared" si="0"/>
        <v>11</v>
      </c>
      <c r="B39" s="117">
        <f>'Matrículas CET'!A33</f>
        <v>0</v>
      </c>
      <c r="C39" s="245">
        <f>'Matrículas CET'!C33</f>
        <v>0</v>
      </c>
      <c r="D39" s="245">
        <f>'Matrículas CET'!E33</f>
        <v>0</v>
      </c>
      <c r="E39" s="118" t="s">
        <v>47</v>
      </c>
      <c r="F39" s="119">
        <f>+'FASE 2'!H39+'FASE 2'!$I$4</f>
        <v>2.0833333333333332E-2</v>
      </c>
      <c r="G39" s="120"/>
      <c r="H39" s="120"/>
      <c r="I39" s="121">
        <f>+G39-'HORARIO 3'!B35</f>
        <v>-2.0833333333333332E-2</v>
      </c>
      <c r="J39" s="121">
        <f>+H39-'HORARIO 3'!B35</f>
        <v>-2.0833333333333332E-2</v>
      </c>
      <c r="K39" s="122">
        <f t="shared" si="1"/>
        <v>76.388888888888886</v>
      </c>
      <c r="L39" s="122">
        <f t="shared" si="2"/>
        <v>0</v>
      </c>
      <c r="M39" s="122">
        <f t="shared" si="3"/>
        <v>76.388888888888886</v>
      </c>
      <c r="N39" s="121">
        <f t="shared" si="4"/>
        <v>0</v>
      </c>
      <c r="O39" s="121">
        <f t="shared" si="5"/>
        <v>76.388888888888886</v>
      </c>
      <c r="P39" s="121">
        <f t="shared" si="6"/>
        <v>0</v>
      </c>
      <c r="Q39" s="121">
        <f t="shared" si="7"/>
        <v>76.388888888888886</v>
      </c>
      <c r="R39" s="123" t="e">
        <f t="shared" si="8"/>
        <v>#NUM!</v>
      </c>
      <c r="S39" s="278" t="e">
        <f t="shared" si="26"/>
        <v>#NUM!</v>
      </c>
      <c r="T39" s="124">
        <f t="shared" si="9"/>
        <v>76.368055555555557</v>
      </c>
      <c r="X39" s="9" t="e">
        <f t="shared" si="10"/>
        <v>#NUM!</v>
      </c>
      <c r="Y39" s="10" t="e">
        <f t="shared" si="11"/>
        <v>#NUM!</v>
      </c>
      <c r="Z39" s="11" t="e">
        <f t="shared" si="12"/>
        <v>#NUM!</v>
      </c>
      <c r="AA39" s="80">
        <f t="shared" si="13"/>
        <v>9</v>
      </c>
      <c r="AB39" s="81">
        <f t="shared" si="14"/>
        <v>20</v>
      </c>
      <c r="AC39" s="81">
        <f t="shared" si="15"/>
        <v>0</v>
      </c>
      <c r="AD39" s="81">
        <f t="shared" si="16"/>
        <v>20</v>
      </c>
      <c r="AE39" s="81">
        <f t="shared" si="31"/>
        <v>200</v>
      </c>
      <c r="AF39" s="81">
        <f t="shared" si="18"/>
        <v>10</v>
      </c>
      <c r="AG39" s="82">
        <f t="shared" si="19"/>
        <v>140</v>
      </c>
      <c r="AH39" s="83">
        <f t="shared" si="20"/>
        <v>0</v>
      </c>
      <c r="AI39" s="84">
        <f t="shared" si="21"/>
        <v>0</v>
      </c>
      <c r="AJ39" s="84">
        <f t="shared" si="22"/>
        <v>0</v>
      </c>
      <c r="AK39" s="84">
        <f t="shared" si="27"/>
        <v>0</v>
      </c>
      <c r="AL39" s="84">
        <f t="shared" si="23"/>
        <v>0</v>
      </c>
      <c r="AM39" s="84">
        <f t="shared" si="24"/>
        <v>0</v>
      </c>
      <c r="AN39" s="85">
        <f t="shared" si="25"/>
        <v>0</v>
      </c>
      <c r="AO39" s="9" t="e">
        <f t="shared" si="28"/>
        <v>#NUM!</v>
      </c>
      <c r="AP39" s="10" t="e">
        <f t="shared" si="29"/>
        <v>#NUM!</v>
      </c>
      <c r="AQ39" s="11" t="e">
        <f t="shared" si="30"/>
        <v>#NUM!</v>
      </c>
    </row>
    <row r="40" spans="1:43" ht="15" customHeight="1" x14ac:dyDescent="0.2">
      <c r="A40" s="116">
        <f t="shared" si="0"/>
        <v>11</v>
      </c>
      <c r="B40" s="117">
        <f>'Matrículas CET'!A34</f>
        <v>0</v>
      </c>
      <c r="C40" s="245">
        <f>'Matrículas CET'!C34</f>
        <v>0</v>
      </c>
      <c r="D40" s="245">
        <f>'Matrículas CET'!E34</f>
        <v>0</v>
      </c>
      <c r="E40" s="118" t="s">
        <v>47</v>
      </c>
      <c r="F40" s="119">
        <f>+'FASE 2'!H40+'FASE 2'!$I$4</f>
        <v>2.0833333333333332E-2</v>
      </c>
      <c r="G40" s="120"/>
      <c r="H40" s="120"/>
      <c r="I40" s="121">
        <f>+G40-'HORARIO 3'!B36</f>
        <v>-2.0833333333333332E-2</v>
      </c>
      <c r="J40" s="121">
        <f>+H40-'HORARIO 3'!B36</f>
        <v>-2.0833333333333332E-2</v>
      </c>
      <c r="K40" s="122">
        <f t="shared" si="1"/>
        <v>76.388888888888886</v>
      </c>
      <c r="L40" s="122">
        <f t="shared" si="2"/>
        <v>0</v>
      </c>
      <c r="M40" s="122">
        <f t="shared" si="3"/>
        <v>76.388888888888886</v>
      </c>
      <c r="N40" s="121">
        <f t="shared" si="4"/>
        <v>0</v>
      </c>
      <c r="O40" s="121">
        <f t="shared" si="5"/>
        <v>76.388888888888886</v>
      </c>
      <c r="P40" s="121">
        <f t="shared" si="6"/>
        <v>0</v>
      </c>
      <c r="Q40" s="121">
        <f t="shared" si="7"/>
        <v>76.388888888888886</v>
      </c>
      <c r="R40" s="123" t="e">
        <f t="shared" si="8"/>
        <v>#NUM!</v>
      </c>
      <c r="S40" s="278" t="e">
        <f t="shared" si="26"/>
        <v>#NUM!</v>
      </c>
      <c r="T40" s="124">
        <f t="shared" si="9"/>
        <v>76.368055555555557</v>
      </c>
      <c r="X40" s="9" t="e">
        <f t="shared" si="10"/>
        <v>#NUM!</v>
      </c>
      <c r="Y40" s="10" t="e">
        <f t="shared" si="11"/>
        <v>#NUM!</v>
      </c>
      <c r="Z40" s="11" t="e">
        <f t="shared" si="12"/>
        <v>#NUM!</v>
      </c>
      <c r="AA40" s="80">
        <f t="shared" si="13"/>
        <v>9</v>
      </c>
      <c r="AB40" s="81">
        <f t="shared" si="14"/>
        <v>20</v>
      </c>
      <c r="AC40" s="81">
        <f t="shared" si="15"/>
        <v>0</v>
      </c>
      <c r="AD40" s="81">
        <f t="shared" si="16"/>
        <v>20</v>
      </c>
      <c r="AE40" s="81">
        <f t="shared" si="31"/>
        <v>200</v>
      </c>
      <c r="AF40" s="81">
        <f t="shared" si="18"/>
        <v>10</v>
      </c>
      <c r="AG40" s="82">
        <f t="shared" si="19"/>
        <v>140</v>
      </c>
      <c r="AH40" s="83">
        <f t="shared" si="20"/>
        <v>0</v>
      </c>
      <c r="AI40" s="84">
        <f t="shared" si="21"/>
        <v>0</v>
      </c>
      <c r="AJ40" s="84">
        <f t="shared" si="22"/>
        <v>0</v>
      </c>
      <c r="AK40" s="84">
        <f t="shared" si="27"/>
        <v>0</v>
      </c>
      <c r="AL40" s="84">
        <f t="shared" si="23"/>
        <v>0</v>
      </c>
      <c r="AM40" s="84">
        <f t="shared" si="24"/>
        <v>0</v>
      </c>
      <c r="AN40" s="85">
        <f t="shared" si="25"/>
        <v>0</v>
      </c>
      <c r="AO40" s="9" t="e">
        <f t="shared" si="28"/>
        <v>#NUM!</v>
      </c>
      <c r="AP40" s="10" t="e">
        <f t="shared" si="29"/>
        <v>#NUM!</v>
      </c>
      <c r="AQ40" s="11" t="e">
        <f t="shared" si="30"/>
        <v>#NUM!</v>
      </c>
    </row>
    <row r="41" spans="1:43" ht="15" customHeight="1" x14ac:dyDescent="0.2">
      <c r="A41" s="116">
        <f t="shared" si="0"/>
        <v>11</v>
      </c>
      <c r="B41" s="117">
        <f>'Matrículas CET'!A35</f>
        <v>0</v>
      </c>
      <c r="C41" s="245">
        <f>'Matrículas CET'!C35</f>
        <v>0</v>
      </c>
      <c r="D41" s="245">
        <f>'Matrículas CET'!E35</f>
        <v>0</v>
      </c>
      <c r="E41" s="118" t="s">
        <v>47</v>
      </c>
      <c r="F41" s="119">
        <f>+'FASE 2'!H41+'FASE 2'!$I$4</f>
        <v>2.0833333333333332E-2</v>
      </c>
      <c r="G41" s="120"/>
      <c r="H41" s="120"/>
      <c r="I41" s="121">
        <f>+G41-'HORARIO 3'!B37</f>
        <v>-2.0833333333333332E-2</v>
      </c>
      <c r="J41" s="121">
        <f>+H41-'HORARIO 3'!B37</f>
        <v>-2.0833333333333332E-2</v>
      </c>
      <c r="K41" s="122">
        <f t="shared" ref="K41:K45" si="32">IF(I41&lt;$I$1,$I$1-I41,0)*1000</f>
        <v>76.388888888888886</v>
      </c>
      <c r="L41" s="122">
        <f t="shared" ref="L41:L45" si="33">IF(I41&gt;$I$2,I41-$I$2,0)</f>
        <v>0</v>
      </c>
      <c r="M41" s="122">
        <f t="shared" ref="M41:M45" si="34">K41+L41</f>
        <v>76.388888888888886</v>
      </c>
      <c r="N41" s="121">
        <f t="shared" ref="N41:N45" si="35">H41-G41</f>
        <v>0</v>
      </c>
      <c r="O41" s="121">
        <f t="shared" ref="O41:O45" si="36">K41</f>
        <v>76.388888888888886</v>
      </c>
      <c r="P41" s="121">
        <f t="shared" ref="P41:P45" si="37">L41</f>
        <v>0</v>
      </c>
      <c r="Q41" s="121">
        <f t="shared" ref="Q41:Q45" si="38">M41</f>
        <v>76.388888888888886</v>
      </c>
      <c r="R41" s="123" t="e">
        <f t="shared" ref="R41:R45" si="39">$I$3*3600/((X41*3600)+(Y41*60)+Z41)</f>
        <v>#NUM!</v>
      </c>
      <c r="S41" s="278" t="e">
        <f t="shared" si="26"/>
        <v>#NUM!</v>
      </c>
      <c r="T41" s="124">
        <f t="shared" ref="T41:T45" si="40">J41+Q41</f>
        <v>76.368055555555557</v>
      </c>
      <c r="X41" s="9" t="e">
        <f t="shared" ref="X41:X45" si="41">HOUR(I41)</f>
        <v>#NUM!</v>
      </c>
      <c r="Y41" s="10" t="e">
        <f t="shared" ref="Y41:Y45" si="42">MINUTE(I41)</f>
        <v>#NUM!</v>
      </c>
      <c r="Z41" s="11" t="e">
        <f t="shared" ref="Z41:Z45" si="43">SECOND(I41)</f>
        <v>#NUM!</v>
      </c>
      <c r="AA41" s="80">
        <f t="shared" ref="AA41:AA45" si="44">HOUR(K41)</f>
        <v>9</v>
      </c>
      <c r="AB41" s="81">
        <f t="shared" ref="AB41:AB45" si="45">MINUTE(K41)</f>
        <v>20</v>
      </c>
      <c r="AC41" s="81">
        <f t="shared" ref="AC41:AC45" si="46">SECOND(K41)</f>
        <v>0</v>
      </c>
      <c r="AD41" s="81">
        <f t="shared" ref="AD41:AD45" si="47">IF(AC41&gt;0,AB41+1,AB41)</f>
        <v>20</v>
      </c>
      <c r="AE41" s="81">
        <f t="shared" si="31"/>
        <v>200</v>
      </c>
      <c r="AF41" s="81">
        <f t="shared" ref="AF41:AF45" si="48">IF(AE41&gt;=60,AA41+1,0)</f>
        <v>10</v>
      </c>
      <c r="AG41" s="82">
        <f t="shared" ref="AG41:AG45" si="49">IF(AE41&lt;60,AE41,AE41-60)</f>
        <v>140</v>
      </c>
      <c r="AH41" s="83">
        <f t="shared" ref="AH41:AH45" si="50">HOUR(L41)</f>
        <v>0</v>
      </c>
      <c r="AI41" s="84">
        <f t="shared" ref="AI41:AI45" si="51">MINUTE(L41)</f>
        <v>0</v>
      </c>
      <c r="AJ41" s="84">
        <f t="shared" ref="AJ41:AJ45" si="52">SECOND(L41)</f>
        <v>0</v>
      </c>
      <c r="AK41" s="84">
        <f t="shared" si="27"/>
        <v>0</v>
      </c>
      <c r="AL41" s="84">
        <f t="shared" ref="AL41:AL45" si="53">AK41*5</f>
        <v>0</v>
      </c>
      <c r="AM41" s="84">
        <f t="shared" ref="AM41:AM45" si="54">IF(AL41&gt;=60,AH41+1,0)</f>
        <v>0</v>
      </c>
      <c r="AN41" s="85">
        <f t="shared" ref="AN41:AN45" si="55">IF(AL41&lt;60,AL41,AL41-60)</f>
        <v>0</v>
      </c>
      <c r="AO41" s="9" t="e">
        <f t="shared" si="28"/>
        <v>#NUM!</v>
      </c>
      <c r="AP41" s="10" t="e">
        <f t="shared" si="29"/>
        <v>#NUM!</v>
      </c>
      <c r="AQ41" s="11" t="e">
        <f t="shared" si="30"/>
        <v>#NUM!</v>
      </c>
    </row>
    <row r="42" spans="1:43" ht="15" customHeight="1" x14ac:dyDescent="0.2">
      <c r="A42" s="116">
        <f t="shared" si="0"/>
        <v>11</v>
      </c>
      <c r="B42" s="117">
        <f>'Matrículas CET'!A36</f>
        <v>0</v>
      </c>
      <c r="C42" s="245">
        <f>'Matrículas CET'!C36</f>
        <v>0</v>
      </c>
      <c r="D42" s="245">
        <f>'Matrículas CET'!E36</f>
        <v>0</v>
      </c>
      <c r="E42" s="118" t="s">
        <v>47</v>
      </c>
      <c r="F42" s="119">
        <f>+'FASE 2'!H42+'FASE 2'!$I$4</f>
        <v>2.0833333333333332E-2</v>
      </c>
      <c r="G42" s="120"/>
      <c r="H42" s="120"/>
      <c r="I42" s="121">
        <f>+G42-'HORARIO 3'!B38</f>
        <v>-2.0833333333333332E-2</v>
      </c>
      <c r="J42" s="121">
        <f>+H42-'HORARIO 3'!B38</f>
        <v>-2.0833333333333332E-2</v>
      </c>
      <c r="K42" s="122">
        <f t="shared" si="32"/>
        <v>76.388888888888886</v>
      </c>
      <c r="L42" s="122">
        <f t="shared" si="33"/>
        <v>0</v>
      </c>
      <c r="M42" s="122">
        <f t="shared" si="34"/>
        <v>76.388888888888886</v>
      </c>
      <c r="N42" s="121">
        <f t="shared" si="35"/>
        <v>0</v>
      </c>
      <c r="O42" s="121">
        <f t="shared" si="36"/>
        <v>76.388888888888886</v>
      </c>
      <c r="P42" s="121">
        <f t="shared" si="37"/>
        <v>0</v>
      </c>
      <c r="Q42" s="121">
        <f t="shared" si="38"/>
        <v>76.388888888888886</v>
      </c>
      <c r="R42" s="123" t="e">
        <f t="shared" si="39"/>
        <v>#NUM!</v>
      </c>
      <c r="S42" s="278" t="e">
        <f t="shared" si="26"/>
        <v>#NUM!</v>
      </c>
      <c r="T42" s="124">
        <f t="shared" si="40"/>
        <v>76.368055555555557</v>
      </c>
      <c r="X42" s="9" t="e">
        <f t="shared" si="41"/>
        <v>#NUM!</v>
      </c>
      <c r="Y42" s="10" t="e">
        <f t="shared" si="42"/>
        <v>#NUM!</v>
      </c>
      <c r="Z42" s="11" t="e">
        <f t="shared" si="43"/>
        <v>#NUM!</v>
      </c>
      <c r="AA42" s="80">
        <f t="shared" si="44"/>
        <v>9</v>
      </c>
      <c r="AB42" s="81">
        <f t="shared" si="45"/>
        <v>20</v>
      </c>
      <c r="AC42" s="81">
        <f t="shared" si="46"/>
        <v>0</v>
      </c>
      <c r="AD42" s="81">
        <f t="shared" si="47"/>
        <v>20</v>
      </c>
      <c r="AE42" s="81">
        <f t="shared" si="31"/>
        <v>200</v>
      </c>
      <c r="AF42" s="81">
        <f t="shared" si="48"/>
        <v>10</v>
      </c>
      <c r="AG42" s="82">
        <f t="shared" si="49"/>
        <v>140</v>
      </c>
      <c r="AH42" s="83">
        <f t="shared" si="50"/>
        <v>0</v>
      </c>
      <c r="AI42" s="84">
        <f t="shared" si="51"/>
        <v>0</v>
      </c>
      <c r="AJ42" s="84">
        <f t="shared" si="52"/>
        <v>0</v>
      </c>
      <c r="AK42" s="84">
        <f t="shared" ref="AK42:AK45" si="56">IF(AJ42&gt;0,AI42+1,0)</f>
        <v>0</v>
      </c>
      <c r="AL42" s="84">
        <f t="shared" si="53"/>
        <v>0</v>
      </c>
      <c r="AM42" s="84">
        <f t="shared" si="54"/>
        <v>0</v>
      </c>
      <c r="AN42" s="85">
        <f t="shared" si="55"/>
        <v>0</v>
      </c>
      <c r="AO42" s="9" t="e">
        <f t="shared" si="28"/>
        <v>#NUM!</v>
      </c>
      <c r="AP42" s="10" t="e">
        <f t="shared" si="29"/>
        <v>#NUM!</v>
      </c>
      <c r="AQ42" s="11" t="e">
        <f t="shared" si="30"/>
        <v>#NUM!</v>
      </c>
    </row>
    <row r="43" spans="1:43" ht="15" customHeight="1" x14ac:dyDescent="0.2">
      <c r="A43" s="116">
        <f t="shared" si="0"/>
        <v>11</v>
      </c>
      <c r="B43" s="117">
        <f>'Matrículas CET'!A37</f>
        <v>0</v>
      </c>
      <c r="C43" s="245">
        <f>'Matrículas CET'!C37</f>
        <v>0</v>
      </c>
      <c r="D43" s="245">
        <f>'Matrículas CET'!E37</f>
        <v>0</v>
      </c>
      <c r="E43" s="118" t="s">
        <v>47</v>
      </c>
      <c r="F43" s="119">
        <f>+'FASE 2'!H43+'FASE 2'!$I$4</f>
        <v>2.0833333333333332E-2</v>
      </c>
      <c r="G43" s="120"/>
      <c r="H43" s="120"/>
      <c r="I43" s="121">
        <f>+G43-'HORARIO 3'!B39</f>
        <v>-2.0833333333333332E-2</v>
      </c>
      <c r="J43" s="121">
        <f>+H43-'HORARIO 3'!B39</f>
        <v>-2.0833333333333332E-2</v>
      </c>
      <c r="K43" s="122">
        <f t="shared" si="32"/>
        <v>76.388888888888886</v>
      </c>
      <c r="L43" s="122">
        <f t="shared" si="33"/>
        <v>0</v>
      </c>
      <c r="M43" s="122">
        <f t="shared" si="34"/>
        <v>76.388888888888886</v>
      </c>
      <c r="N43" s="121">
        <f t="shared" si="35"/>
        <v>0</v>
      </c>
      <c r="O43" s="121">
        <f t="shared" si="36"/>
        <v>76.388888888888886</v>
      </c>
      <c r="P43" s="121">
        <f t="shared" si="37"/>
        <v>0</v>
      </c>
      <c r="Q43" s="121">
        <f t="shared" si="38"/>
        <v>76.388888888888886</v>
      </c>
      <c r="R43" s="123" t="e">
        <f t="shared" si="39"/>
        <v>#NUM!</v>
      </c>
      <c r="S43" s="278" t="e">
        <f t="shared" si="26"/>
        <v>#NUM!</v>
      </c>
      <c r="T43" s="124">
        <f t="shared" si="40"/>
        <v>76.368055555555557</v>
      </c>
      <c r="X43" s="9" t="e">
        <f t="shared" si="41"/>
        <v>#NUM!</v>
      </c>
      <c r="Y43" s="10" t="e">
        <f t="shared" si="42"/>
        <v>#NUM!</v>
      </c>
      <c r="Z43" s="11" t="e">
        <f t="shared" si="43"/>
        <v>#NUM!</v>
      </c>
      <c r="AA43" s="80">
        <f t="shared" si="44"/>
        <v>9</v>
      </c>
      <c r="AB43" s="81">
        <f t="shared" si="45"/>
        <v>20</v>
      </c>
      <c r="AC43" s="81">
        <f t="shared" si="46"/>
        <v>0</v>
      </c>
      <c r="AD43" s="81">
        <f t="shared" si="47"/>
        <v>20</v>
      </c>
      <c r="AE43" s="81">
        <f t="shared" si="31"/>
        <v>200</v>
      </c>
      <c r="AF43" s="81">
        <f t="shared" si="48"/>
        <v>10</v>
      </c>
      <c r="AG43" s="82">
        <f t="shared" si="49"/>
        <v>140</v>
      </c>
      <c r="AH43" s="83">
        <f t="shared" si="50"/>
        <v>0</v>
      </c>
      <c r="AI43" s="84">
        <f t="shared" si="51"/>
        <v>0</v>
      </c>
      <c r="AJ43" s="84">
        <f t="shared" si="52"/>
        <v>0</v>
      </c>
      <c r="AK43" s="84">
        <f t="shared" si="56"/>
        <v>0</v>
      </c>
      <c r="AL43" s="84">
        <f t="shared" si="53"/>
        <v>0</v>
      </c>
      <c r="AM43" s="84">
        <f t="shared" si="54"/>
        <v>0</v>
      </c>
      <c r="AN43" s="85">
        <f t="shared" si="55"/>
        <v>0</v>
      </c>
      <c r="AO43" s="9" t="e">
        <f t="shared" si="28"/>
        <v>#NUM!</v>
      </c>
      <c r="AP43" s="10" t="e">
        <f t="shared" si="29"/>
        <v>#NUM!</v>
      </c>
      <c r="AQ43" s="11" t="e">
        <f t="shared" si="30"/>
        <v>#NUM!</v>
      </c>
    </row>
    <row r="44" spans="1:43" ht="15" customHeight="1" x14ac:dyDescent="0.2">
      <c r="A44" s="116">
        <f t="shared" si="0"/>
        <v>11</v>
      </c>
      <c r="B44" s="117">
        <f>'Matrículas CET'!A38</f>
        <v>0</v>
      </c>
      <c r="C44" s="245">
        <f>'Matrículas CET'!C38</f>
        <v>0</v>
      </c>
      <c r="D44" s="245">
        <f>'Matrículas CET'!E38</f>
        <v>0</v>
      </c>
      <c r="E44" s="118" t="s">
        <v>47</v>
      </c>
      <c r="F44" s="119">
        <f>+'FASE 2'!H44+'FASE 2'!$I$4</f>
        <v>2.0833333333333332E-2</v>
      </c>
      <c r="G44" s="120"/>
      <c r="H44" s="120"/>
      <c r="I44" s="121">
        <f>+G44-'HORARIO 3'!B40</f>
        <v>-2.0833333333333332E-2</v>
      </c>
      <c r="J44" s="121">
        <f>+H44-'HORARIO 3'!B40</f>
        <v>-2.0833333333333332E-2</v>
      </c>
      <c r="K44" s="122">
        <f t="shared" si="32"/>
        <v>76.388888888888886</v>
      </c>
      <c r="L44" s="122">
        <f t="shared" si="33"/>
        <v>0</v>
      </c>
      <c r="M44" s="122">
        <f t="shared" si="34"/>
        <v>76.388888888888886</v>
      </c>
      <c r="N44" s="121">
        <f t="shared" si="35"/>
        <v>0</v>
      </c>
      <c r="O44" s="121">
        <f t="shared" si="36"/>
        <v>76.388888888888886</v>
      </c>
      <c r="P44" s="121">
        <f t="shared" si="37"/>
        <v>0</v>
      </c>
      <c r="Q44" s="121">
        <f t="shared" si="38"/>
        <v>76.388888888888886</v>
      </c>
      <c r="R44" s="123" t="e">
        <f t="shared" si="39"/>
        <v>#NUM!</v>
      </c>
      <c r="S44" s="278" t="e">
        <f t="shared" si="26"/>
        <v>#NUM!</v>
      </c>
      <c r="T44" s="124">
        <f t="shared" si="40"/>
        <v>76.368055555555557</v>
      </c>
      <c r="X44" s="9" t="e">
        <f t="shared" si="41"/>
        <v>#NUM!</v>
      </c>
      <c r="Y44" s="10" t="e">
        <f t="shared" si="42"/>
        <v>#NUM!</v>
      </c>
      <c r="Z44" s="11" t="e">
        <f t="shared" si="43"/>
        <v>#NUM!</v>
      </c>
      <c r="AA44" s="80">
        <f t="shared" si="44"/>
        <v>9</v>
      </c>
      <c r="AB44" s="81">
        <f t="shared" si="45"/>
        <v>20</v>
      </c>
      <c r="AC44" s="81">
        <f t="shared" si="46"/>
        <v>0</v>
      </c>
      <c r="AD44" s="81">
        <f t="shared" si="47"/>
        <v>20</v>
      </c>
      <c r="AE44" s="81">
        <f t="shared" si="31"/>
        <v>200</v>
      </c>
      <c r="AF44" s="81">
        <f t="shared" si="48"/>
        <v>10</v>
      </c>
      <c r="AG44" s="82">
        <f t="shared" si="49"/>
        <v>140</v>
      </c>
      <c r="AH44" s="83">
        <f t="shared" si="50"/>
        <v>0</v>
      </c>
      <c r="AI44" s="84">
        <f t="shared" si="51"/>
        <v>0</v>
      </c>
      <c r="AJ44" s="84">
        <f t="shared" si="52"/>
        <v>0</v>
      </c>
      <c r="AK44" s="84">
        <f t="shared" si="56"/>
        <v>0</v>
      </c>
      <c r="AL44" s="84">
        <f t="shared" si="53"/>
        <v>0</v>
      </c>
      <c r="AM44" s="84">
        <f t="shared" si="54"/>
        <v>0</v>
      </c>
      <c r="AN44" s="85">
        <f t="shared" si="55"/>
        <v>0</v>
      </c>
      <c r="AO44" s="9" t="e">
        <f t="shared" si="28"/>
        <v>#NUM!</v>
      </c>
      <c r="AP44" s="10" t="e">
        <f t="shared" si="29"/>
        <v>#NUM!</v>
      </c>
      <c r="AQ44" s="11" t="e">
        <f t="shared" si="30"/>
        <v>#NUM!</v>
      </c>
    </row>
    <row r="45" spans="1:43" ht="15" customHeight="1" x14ac:dyDescent="0.2">
      <c r="A45" s="116">
        <f t="shared" si="0"/>
        <v>11</v>
      </c>
      <c r="B45" s="117">
        <f>'Matrículas CET'!A39</f>
        <v>0</v>
      </c>
      <c r="C45" s="245">
        <f>'Matrículas CET'!C39</f>
        <v>0</v>
      </c>
      <c r="D45" s="245">
        <f>'Matrículas CET'!E39</f>
        <v>0</v>
      </c>
      <c r="E45" s="118" t="s">
        <v>47</v>
      </c>
      <c r="F45" s="119">
        <f>+'FASE 2'!H45+'FASE 2'!$I$4</f>
        <v>2.0833333333333332E-2</v>
      </c>
      <c r="G45" s="120"/>
      <c r="H45" s="120"/>
      <c r="I45" s="121">
        <f>+G45-'HORARIO 3'!B41</f>
        <v>-2.0833333333333332E-2</v>
      </c>
      <c r="J45" s="121">
        <f>+H45-'HORARIO 3'!B41</f>
        <v>-2.0833333333333332E-2</v>
      </c>
      <c r="K45" s="122">
        <f t="shared" si="32"/>
        <v>76.388888888888886</v>
      </c>
      <c r="L45" s="122">
        <f t="shared" si="33"/>
        <v>0</v>
      </c>
      <c r="M45" s="122">
        <f t="shared" si="34"/>
        <v>76.388888888888886</v>
      </c>
      <c r="N45" s="121">
        <f t="shared" si="35"/>
        <v>0</v>
      </c>
      <c r="O45" s="121">
        <f t="shared" si="36"/>
        <v>76.388888888888886</v>
      </c>
      <c r="P45" s="121">
        <f t="shared" si="37"/>
        <v>0</v>
      </c>
      <c r="Q45" s="121">
        <f t="shared" si="38"/>
        <v>76.388888888888886</v>
      </c>
      <c r="R45" s="123" t="e">
        <f t="shared" si="39"/>
        <v>#NUM!</v>
      </c>
      <c r="S45" s="278" t="e">
        <f t="shared" si="26"/>
        <v>#NUM!</v>
      </c>
      <c r="T45" s="124">
        <f t="shared" si="40"/>
        <v>76.368055555555557</v>
      </c>
      <c r="X45" s="9" t="e">
        <f t="shared" si="41"/>
        <v>#NUM!</v>
      </c>
      <c r="Y45" s="10" t="e">
        <f t="shared" si="42"/>
        <v>#NUM!</v>
      </c>
      <c r="Z45" s="11" t="e">
        <f t="shared" si="43"/>
        <v>#NUM!</v>
      </c>
      <c r="AA45" s="80">
        <f t="shared" si="44"/>
        <v>9</v>
      </c>
      <c r="AB45" s="81">
        <f t="shared" si="45"/>
        <v>20</v>
      </c>
      <c r="AC45" s="81">
        <f t="shared" si="46"/>
        <v>0</v>
      </c>
      <c r="AD45" s="81">
        <f t="shared" si="47"/>
        <v>20</v>
      </c>
      <c r="AE45" s="81">
        <f t="shared" si="31"/>
        <v>200</v>
      </c>
      <c r="AF45" s="81">
        <f t="shared" si="48"/>
        <v>10</v>
      </c>
      <c r="AG45" s="82">
        <f t="shared" si="49"/>
        <v>140</v>
      </c>
      <c r="AH45" s="83">
        <f t="shared" si="50"/>
        <v>0</v>
      </c>
      <c r="AI45" s="84">
        <f t="shared" si="51"/>
        <v>0</v>
      </c>
      <c r="AJ45" s="84">
        <f t="shared" si="52"/>
        <v>0</v>
      </c>
      <c r="AK45" s="84">
        <f t="shared" si="56"/>
        <v>0</v>
      </c>
      <c r="AL45" s="84">
        <f t="shared" si="53"/>
        <v>0</v>
      </c>
      <c r="AM45" s="84">
        <f t="shared" si="54"/>
        <v>0</v>
      </c>
      <c r="AN45" s="85">
        <f t="shared" si="55"/>
        <v>0</v>
      </c>
      <c r="AO45" s="9" t="e">
        <f t="shared" si="28"/>
        <v>#NUM!</v>
      </c>
      <c r="AP45" s="10" t="e">
        <f t="shared" si="29"/>
        <v>#NUM!</v>
      </c>
      <c r="AQ45" s="11" t="e">
        <f t="shared" si="30"/>
        <v>#NUM!</v>
      </c>
    </row>
  </sheetData>
  <phoneticPr fontId="0" type="noConversion"/>
  <dataValidations count="1">
    <dataValidation type="time" allowBlank="1" showInputMessage="1" showErrorMessage="1" sqref="G9">
      <formula1>0</formula1>
      <formula2>0.999988425925926</formula2>
    </dataValidation>
  </dataValidations>
  <pageMargins left="0.27559055118110237" right="0.15748031496062992" top="0.9055118110236221" bottom="0.43307086614173229" header="0.15748031496062992" footer="0"/>
  <pageSetup paperSize="9" scale="73" orientation="landscape" horizontalDpi="300" verticalDpi="300" r:id="rId1"/>
  <headerFooter alignWithMargins="0">
    <oddHeader>&amp;L&amp;G&amp;C&amp;"Arial,Negrita"&amp;16XX RAID El Corzo 
Copa Federación CET 60 &amp;R&amp;"Arial,Negrita"&amp;11&amp;G
&amp;D</oddHeader>
  </headerFooter>
  <colBreaks count="1" manualBreakCount="1">
    <brk id="20" max="1048575" man="1"/>
  </colBreaks>
  <ignoredErrors>
    <ignoredError sqref="E9:E45" numberStoredAsText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55"/>
  <sheetViews>
    <sheetView showGridLines="0" zoomScale="90" zoomScaleNormal="90" zoomScaleSheetLayoutView="100" workbookViewId="0">
      <selection activeCell="G23" sqref="G23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3.7109375" customWidth="1"/>
    <col min="5" max="5" width="19.85546875" customWidth="1"/>
  </cols>
  <sheetData>
    <row r="1" spans="1:5" ht="27" customHeight="1" thickTop="1" x14ac:dyDescent="0.3">
      <c r="A1" s="312" t="s">
        <v>79</v>
      </c>
      <c r="B1" s="312"/>
      <c r="C1" s="312"/>
      <c r="D1" s="312"/>
      <c r="E1" s="312"/>
    </row>
    <row r="2" spans="1:5" ht="24.75" customHeight="1" thickBot="1" x14ac:dyDescent="0.35">
      <c r="A2" s="313" t="s">
        <v>46</v>
      </c>
      <c r="B2" s="313"/>
      <c r="C2" s="313"/>
      <c r="D2" s="313"/>
      <c r="E2" s="313"/>
    </row>
    <row r="3" spans="1:5" ht="13.5" thickTop="1" x14ac:dyDescent="0.2">
      <c r="A3" s="333" t="s">
        <v>9</v>
      </c>
      <c r="B3" s="335" t="s">
        <v>5</v>
      </c>
      <c r="C3" s="337" t="s">
        <v>0</v>
      </c>
      <c r="D3" s="337" t="s">
        <v>1</v>
      </c>
      <c r="E3" s="339" t="s">
        <v>6</v>
      </c>
    </row>
    <row r="4" spans="1:5" ht="13.5" thickBot="1" x14ac:dyDescent="0.25">
      <c r="A4" s="334"/>
      <c r="B4" s="336"/>
      <c r="C4" s="338"/>
      <c r="D4" s="338"/>
      <c r="E4" s="340"/>
    </row>
    <row r="5" spans="1:5" ht="15.95" customHeight="1" thickTop="1" x14ac:dyDescent="0.25">
      <c r="A5" s="253">
        <f>'Matrículas CET'!A3</f>
        <v>116</v>
      </c>
      <c r="B5" s="254">
        <f>'HORARIO 3'!B5</f>
        <v>0.57777777777777783</v>
      </c>
      <c r="C5" s="255" t="str">
        <f>'Matrículas CET'!C3</f>
        <v>JOSE LUIS BALSINHAS</v>
      </c>
      <c r="D5" s="255" t="str">
        <f>'Matrículas CET'!E3</f>
        <v>DIAMANT DES AYSSADES</v>
      </c>
      <c r="E5" s="256">
        <f>'FASE 3'!G9</f>
        <v>0.64278935185185182</v>
      </c>
    </row>
    <row r="6" spans="1:5" ht="15.95" customHeight="1" x14ac:dyDescent="0.25">
      <c r="A6" s="257">
        <f>'Matrículas CET'!A4</f>
        <v>117</v>
      </c>
      <c r="B6" s="258">
        <f>'HORARIO 3'!B6</f>
        <v>0.58232638888888899</v>
      </c>
      <c r="C6" s="259" t="str">
        <f>'Matrículas CET'!C4</f>
        <v>JOAO PEDRO CARPINTEIRO</v>
      </c>
      <c r="D6" s="259" t="str">
        <f>'Matrículas CET'!E4</f>
        <v>KALKO DE NERAC</v>
      </c>
      <c r="E6" s="260">
        <f>'FASE 3'!G10</f>
        <v>0.6442592592592592</v>
      </c>
    </row>
    <row r="7" spans="1:5" ht="15.95" customHeight="1" x14ac:dyDescent="0.25">
      <c r="A7" s="261">
        <f>'Matrículas CET'!A5</f>
        <v>118</v>
      </c>
      <c r="B7" s="258">
        <f>'HORARIO 3'!B7</f>
        <v>0.58259259259259266</v>
      </c>
      <c r="C7" s="259" t="str">
        <f>'Matrículas CET'!C5</f>
        <v>JAVIER GRAGERA</v>
      </c>
      <c r="D7" s="259" t="str">
        <f>'Matrículas CET'!E5</f>
        <v>AYSTIC DE PIBOUL</v>
      </c>
      <c r="E7" s="260">
        <f>'FASE 3'!G11</f>
        <v>0.64423611111111112</v>
      </c>
    </row>
    <row r="8" spans="1:5" ht="15.95" customHeight="1" x14ac:dyDescent="0.25">
      <c r="A8" s="261">
        <f>'Matrículas CET'!A6</f>
        <v>108</v>
      </c>
      <c r="B8" s="258">
        <f>'HORARIO 3'!B8</f>
        <v>0.58226851851851857</v>
      </c>
      <c r="C8" s="259" t="str">
        <f>'Matrículas CET'!C6</f>
        <v>PABLO DELGADO</v>
      </c>
      <c r="D8" s="259" t="str">
        <f>'Matrículas CET'!E6</f>
        <v>ERET DE LUC</v>
      </c>
      <c r="E8" s="260">
        <f>'FASE 3'!G12</f>
        <v>0.64424768518518516</v>
      </c>
    </row>
    <row r="9" spans="1:5" ht="15.95" customHeight="1" x14ac:dyDescent="0.25">
      <c r="A9" s="261">
        <f>'Matrículas CET'!A7</f>
        <v>120</v>
      </c>
      <c r="B9" s="258">
        <f>'HORARIO 3'!B9</f>
        <v>0.58277777777777784</v>
      </c>
      <c r="C9" s="259" t="str">
        <f>'Matrículas CET'!C7</f>
        <v>JOAO RODRIGUES</v>
      </c>
      <c r="D9" s="259" t="str">
        <f>'Matrículas CET'!E7</f>
        <v>EMIR DU BARTHAS</v>
      </c>
      <c r="E9" s="260">
        <f>'FASE 3'!G13</f>
        <v>0.64424768518518516</v>
      </c>
    </row>
    <row r="10" spans="1:5" ht="15.95" customHeight="1" x14ac:dyDescent="0.25">
      <c r="A10" s="261">
        <f>'Matrículas CET'!A8</f>
        <v>121</v>
      </c>
      <c r="B10" s="258">
        <f>'HORARIO 3'!B10</f>
        <v>0.56719907407407411</v>
      </c>
      <c r="C10" s="259" t="str">
        <f>'Matrículas CET'!C8</f>
        <v>IVAN GASPAR</v>
      </c>
      <c r="D10" s="259" t="str">
        <f>'Matrículas CET'!E8</f>
        <v>SAULA</v>
      </c>
      <c r="E10" s="260">
        <f>'FASE 3'!G14</f>
        <v>0.63109953703703703</v>
      </c>
    </row>
    <row r="11" spans="1:5" ht="15.95" customHeight="1" x14ac:dyDescent="0.25">
      <c r="A11" s="261">
        <f>'Matrículas CET'!A9</f>
        <v>122</v>
      </c>
      <c r="B11" s="258">
        <f>'HORARIO 3'!B11</f>
        <v>0.56694444444444447</v>
      </c>
      <c r="C11" s="259" t="str">
        <f>'Matrículas CET'!C9</f>
        <v>NATALIA VILELA</v>
      </c>
      <c r="D11" s="259" t="str">
        <f>'Matrículas CET'!E9</f>
        <v>JALEO</v>
      </c>
      <c r="E11" s="260">
        <f>'FASE 3'!G15</f>
        <v>0.6341782407407407</v>
      </c>
    </row>
    <row r="12" spans="1:5" ht="15.95" customHeight="1" x14ac:dyDescent="0.25">
      <c r="A12" s="261">
        <f>'Matrículas CET'!A10</f>
        <v>123</v>
      </c>
      <c r="B12" s="258">
        <f>'HORARIO 3'!B12</f>
        <v>0.57806712962962969</v>
      </c>
      <c r="C12" s="259" t="str">
        <f>'Matrículas CET'!C10</f>
        <v>CRISTINA LOBERA</v>
      </c>
      <c r="D12" s="259" t="str">
        <f>'Matrículas CET'!E10</f>
        <v>IAKARI BC FNMS</v>
      </c>
      <c r="E12" s="262">
        <f>'FASE 3'!G16</f>
        <v>0.64277777777777778</v>
      </c>
    </row>
    <row r="13" spans="1:5" ht="15.95" customHeight="1" x14ac:dyDescent="0.25">
      <c r="A13" s="261">
        <f>'Matrículas CET'!A11</f>
        <v>119</v>
      </c>
      <c r="B13" s="258">
        <f>'HORARIO 3'!B13</f>
        <v>0.57807870370370373</v>
      </c>
      <c r="C13" s="259" t="str">
        <f>'Matrículas CET'!C11</f>
        <v>BELEN GARCIA ROJAS</v>
      </c>
      <c r="D13" s="259" t="str">
        <f>'Matrículas CET'!E11</f>
        <v>ADIR DE LIXUS</v>
      </c>
      <c r="E13" s="260">
        <f>'FASE 3'!G17</f>
        <v>0.64276620370370374</v>
      </c>
    </row>
    <row r="14" spans="1:5" ht="15.95" customHeight="1" x14ac:dyDescent="0.25">
      <c r="A14" s="261">
        <f>'Matrículas CET'!A12</f>
        <v>100</v>
      </c>
      <c r="B14" s="258">
        <f>'HORARIO 3'!B14</f>
        <v>0.56627314814814822</v>
      </c>
      <c r="C14" s="259" t="str">
        <f>'Matrículas CET'!C12</f>
        <v>JOSE ISIDRO SANTOLALLA</v>
      </c>
      <c r="D14" s="259" t="str">
        <f>'Matrículas CET'!E12</f>
        <v>ZIPI JS</v>
      </c>
      <c r="E14" s="260">
        <f>'FASE 3'!G18</f>
        <v>0.62853009259259263</v>
      </c>
    </row>
    <row r="15" spans="1:5" ht="15.95" customHeight="1" x14ac:dyDescent="0.25">
      <c r="A15" s="261">
        <f>'Matrículas CET'!A13</f>
        <v>0</v>
      </c>
      <c r="B15" s="258">
        <f>'HORARIO 3'!B15</f>
        <v>2.0833333333333332E-2</v>
      </c>
      <c r="C15" s="259">
        <f>'Matrículas CET'!C13</f>
        <v>0</v>
      </c>
      <c r="D15" s="259">
        <f>'Matrículas CET'!E13</f>
        <v>0</v>
      </c>
      <c r="E15" s="260">
        <f>'FASE 3'!G19</f>
        <v>0</v>
      </c>
    </row>
    <row r="16" spans="1:5" ht="15.95" customHeight="1" x14ac:dyDescent="0.25">
      <c r="A16" s="261">
        <f>'Matrículas CET'!A14</f>
        <v>0</v>
      </c>
      <c r="B16" s="258">
        <f>'HORARIO 3'!B16</f>
        <v>2.0833333333333332E-2</v>
      </c>
      <c r="C16" s="259">
        <f>'Matrículas CET'!C14</f>
        <v>0</v>
      </c>
      <c r="D16" s="259">
        <f>'Matrículas CET'!E14</f>
        <v>0</v>
      </c>
      <c r="E16" s="260">
        <f>'FASE 3'!G20</f>
        <v>0</v>
      </c>
    </row>
    <row r="17" spans="1:5" ht="15.95" customHeight="1" x14ac:dyDescent="0.25">
      <c r="A17" s="261">
        <f>'Matrículas CET'!A15</f>
        <v>0</v>
      </c>
      <c r="B17" s="258">
        <f>'HORARIO 3'!B17</f>
        <v>2.0833333333333332E-2</v>
      </c>
      <c r="C17" s="259">
        <f>'Matrículas CET'!C15</f>
        <v>0</v>
      </c>
      <c r="D17" s="259">
        <f>'Matrículas CET'!E15</f>
        <v>0</v>
      </c>
      <c r="E17" s="260">
        <f>'FASE 3'!G21</f>
        <v>0</v>
      </c>
    </row>
    <row r="18" spans="1:5" ht="15.95" customHeight="1" x14ac:dyDescent="0.25">
      <c r="A18" s="261">
        <f>'Matrículas CET'!A16</f>
        <v>0</v>
      </c>
      <c r="B18" s="258">
        <f>'HORARIO 3'!B18</f>
        <v>2.0833333333333332E-2</v>
      </c>
      <c r="C18" s="259">
        <f>'Matrículas CET'!C16</f>
        <v>0</v>
      </c>
      <c r="D18" s="259">
        <f>'Matrículas CET'!E16</f>
        <v>0</v>
      </c>
      <c r="E18" s="260">
        <f>'FASE 3'!G22</f>
        <v>0</v>
      </c>
    </row>
    <row r="19" spans="1:5" ht="15.95" customHeight="1" x14ac:dyDescent="0.25">
      <c r="A19" s="261">
        <f>'Matrículas CET'!A17</f>
        <v>0</v>
      </c>
      <c r="B19" s="258">
        <f>'HORARIO 3'!B19</f>
        <v>2.0833333333333332E-2</v>
      </c>
      <c r="C19" s="259">
        <f>'Matrículas CET'!C17</f>
        <v>0</v>
      </c>
      <c r="D19" s="259">
        <f>'Matrículas CET'!E17</f>
        <v>0</v>
      </c>
      <c r="E19" s="260">
        <f>'FASE 3'!G23</f>
        <v>0</v>
      </c>
    </row>
    <row r="20" spans="1:5" ht="15.95" customHeight="1" x14ac:dyDescent="0.25">
      <c r="A20" s="261">
        <f>'Matrículas CET'!A18</f>
        <v>0</v>
      </c>
      <c r="B20" s="258">
        <f>'HORARIO 3'!B20</f>
        <v>2.0833333333333332E-2</v>
      </c>
      <c r="C20" s="259">
        <f>'Matrículas CET'!C18</f>
        <v>0</v>
      </c>
      <c r="D20" s="259">
        <f>'Matrículas CET'!E18</f>
        <v>0</v>
      </c>
      <c r="E20" s="260">
        <f>'FASE 3'!G24</f>
        <v>0</v>
      </c>
    </row>
    <row r="21" spans="1:5" ht="15.95" customHeight="1" x14ac:dyDescent="0.25">
      <c r="A21" s="261">
        <f>'Matrículas CET'!A19</f>
        <v>0</v>
      </c>
      <c r="B21" s="258">
        <f>'HORARIO 3'!B21</f>
        <v>2.0833333333333332E-2</v>
      </c>
      <c r="C21" s="259">
        <f>'Matrículas CET'!C19</f>
        <v>0</v>
      </c>
      <c r="D21" s="259">
        <f>'Matrículas CET'!E19</f>
        <v>0</v>
      </c>
      <c r="E21" s="262">
        <f>'FASE 3'!G25</f>
        <v>0</v>
      </c>
    </row>
    <row r="22" spans="1:5" ht="15.95" customHeight="1" x14ac:dyDescent="0.25">
      <c r="A22" s="261">
        <f>'Matrículas CET'!A20</f>
        <v>0</v>
      </c>
      <c r="B22" s="258">
        <f>'HORARIO 3'!B22</f>
        <v>2.0833333333333332E-2</v>
      </c>
      <c r="C22" s="259">
        <f>'Matrículas CET'!C20</f>
        <v>0</v>
      </c>
      <c r="D22" s="259">
        <f>'Matrículas CET'!E20</f>
        <v>0</v>
      </c>
      <c r="E22" s="260">
        <f>'FASE 3'!G26</f>
        <v>0</v>
      </c>
    </row>
    <row r="23" spans="1:5" ht="15.95" customHeight="1" x14ac:dyDescent="0.25">
      <c r="A23" s="261">
        <f>'Matrículas CET'!A21</f>
        <v>0</v>
      </c>
      <c r="B23" s="258">
        <f>'HORARIO 3'!B23</f>
        <v>2.0833333333333332E-2</v>
      </c>
      <c r="C23" s="259">
        <f>'Matrículas CET'!C21</f>
        <v>0</v>
      </c>
      <c r="D23" s="259">
        <f>'Matrículas CET'!E21</f>
        <v>0</v>
      </c>
      <c r="E23" s="262">
        <f>'FASE 3'!G27</f>
        <v>0</v>
      </c>
    </row>
    <row r="24" spans="1:5" ht="15.95" customHeight="1" x14ac:dyDescent="0.25">
      <c r="A24" s="261">
        <f>'Matrículas CET'!A22</f>
        <v>0</v>
      </c>
      <c r="B24" s="258">
        <f>'HORARIO 3'!B24</f>
        <v>2.0833333333333332E-2</v>
      </c>
      <c r="C24" s="259">
        <f>'Matrículas CET'!C22</f>
        <v>0</v>
      </c>
      <c r="D24" s="259">
        <f>'Matrículas CET'!E22</f>
        <v>0</v>
      </c>
      <c r="E24" s="262">
        <f>'FASE 3'!G28</f>
        <v>0</v>
      </c>
    </row>
    <row r="25" spans="1:5" ht="15.95" customHeight="1" x14ac:dyDescent="0.25">
      <c r="A25" s="261">
        <f>'Matrículas CET'!A23</f>
        <v>0</v>
      </c>
      <c r="B25" s="258">
        <f>'HORARIO 3'!B25</f>
        <v>2.0833333333333332E-2</v>
      </c>
      <c r="C25" s="259">
        <f>'Matrículas CET'!C23</f>
        <v>0</v>
      </c>
      <c r="D25" s="259">
        <f>'Matrículas CET'!E23</f>
        <v>0</v>
      </c>
      <c r="E25" s="262">
        <f>'FASE 3'!G29</f>
        <v>0</v>
      </c>
    </row>
    <row r="26" spans="1:5" ht="15.95" customHeight="1" x14ac:dyDescent="0.25">
      <c r="A26" s="261">
        <f>'Matrículas CET'!A24</f>
        <v>0</v>
      </c>
      <c r="B26" s="258">
        <f>'HORARIO 3'!B26</f>
        <v>2.0833333333333332E-2</v>
      </c>
      <c r="C26" s="259">
        <f>'Matrículas CET'!C24</f>
        <v>0</v>
      </c>
      <c r="D26" s="259">
        <f>'Matrículas CET'!E24</f>
        <v>0</v>
      </c>
      <c r="E26" s="262">
        <f>'FASE 3'!G30</f>
        <v>0</v>
      </c>
    </row>
    <row r="27" spans="1:5" ht="15.95" customHeight="1" x14ac:dyDescent="0.25">
      <c r="A27" s="261">
        <f>'Matrículas CET'!A25</f>
        <v>0</v>
      </c>
      <c r="B27" s="258">
        <f>'HORARIO 3'!B27</f>
        <v>2.0833333333333332E-2</v>
      </c>
      <c r="C27" s="259">
        <f>'Matrículas CET'!C25</f>
        <v>0</v>
      </c>
      <c r="D27" s="259">
        <f>'Matrículas CET'!E25</f>
        <v>0</v>
      </c>
      <c r="E27" s="262">
        <f>'FASE 3'!G31</f>
        <v>0</v>
      </c>
    </row>
    <row r="28" spans="1:5" ht="15.95" customHeight="1" x14ac:dyDescent="0.25">
      <c r="A28" s="261">
        <f>'Matrículas CET'!A26</f>
        <v>0</v>
      </c>
      <c r="B28" s="258">
        <f>'HORARIO 3'!B28</f>
        <v>2.0833333333333332E-2</v>
      </c>
      <c r="C28" s="259">
        <f>'Matrículas CET'!C26</f>
        <v>0</v>
      </c>
      <c r="D28" s="259">
        <f>'Matrículas CET'!E26</f>
        <v>0</v>
      </c>
      <c r="E28" s="262">
        <f>'FASE 3'!G32</f>
        <v>0</v>
      </c>
    </row>
    <row r="29" spans="1:5" ht="15.95" customHeight="1" x14ac:dyDescent="0.25">
      <c r="A29" s="261">
        <f>'Matrículas CET'!A27</f>
        <v>0</v>
      </c>
      <c r="B29" s="258">
        <f>'HORARIO 3'!B29</f>
        <v>2.0833333333333332E-2</v>
      </c>
      <c r="C29" s="259">
        <f>'Matrículas CET'!C27</f>
        <v>0</v>
      </c>
      <c r="D29" s="259">
        <f>'Matrículas CET'!E27</f>
        <v>0</v>
      </c>
      <c r="E29" s="262">
        <f>'FASE 3'!G33</f>
        <v>0</v>
      </c>
    </row>
    <row r="30" spans="1:5" ht="15.95" customHeight="1" x14ac:dyDescent="0.25">
      <c r="A30" s="261">
        <f>'Matrículas CET'!A28</f>
        <v>0</v>
      </c>
      <c r="B30" s="258">
        <f>'HORARIO 3'!B30</f>
        <v>2.0833333333333332E-2</v>
      </c>
      <c r="C30" s="259">
        <f>'Matrículas CET'!C28</f>
        <v>0</v>
      </c>
      <c r="D30" s="259">
        <f>'Matrículas CET'!E28</f>
        <v>0</v>
      </c>
      <c r="E30" s="262">
        <f>'FASE 3'!G34</f>
        <v>0</v>
      </c>
    </row>
    <row r="31" spans="1:5" ht="15.95" customHeight="1" x14ac:dyDescent="0.25">
      <c r="A31" s="261">
        <f>'Matrículas CET'!A29</f>
        <v>0</v>
      </c>
      <c r="B31" s="258">
        <f>'HORARIO 3'!B31</f>
        <v>2.0833333333333332E-2</v>
      </c>
      <c r="C31" s="259">
        <f>'Matrículas CET'!C29</f>
        <v>0</v>
      </c>
      <c r="D31" s="259">
        <f>'Matrículas CET'!E29</f>
        <v>0</v>
      </c>
      <c r="E31" s="262">
        <f>'FASE 3'!G35</f>
        <v>0</v>
      </c>
    </row>
    <row r="32" spans="1:5" ht="15.95" customHeight="1" x14ac:dyDescent="0.25">
      <c r="A32" s="261">
        <f>'Matrículas CET'!A30</f>
        <v>0</v>
      </c>
      <c r="B32" s="258">
        <f>'HORARIO 3'!B32</f>
        <v>2.0833333333333332E-2</v>
      </c>
      <c r="C32" s="259">
        <f>'Matrículas CET'!C30</f>
        <v>0</v>
      </c>
      <c r="D32" s="259">
        <f>'Matrículas CET'!E30</f>
        <v>0</v>
      </c>
      <c r="E32" s="262">
        <f>'FASE 3'!G36</f>
        <v>0</v>
      </c>
    </row>
    <row r="33" spans="1:5" ht="15.95" customHeight="1" x14ac:dyDescent="0.25">
      <c r="A33" s="261">
        <f>'Matrículas CET'!A31</f>
        <v>0</v>
      </c>
      <c r="B33" s="258">
        <f>'HORARIO 3'!B33</f>
        <v>2.0833333333333332E-2</v>
      </c>
      <c r="C33" s="259">
        <f>'Matrículas CET'!C31</f>
        <v>0</v>
      </c>
      <c r="D33" s="259">
        <f>'Matrículas CET'!E31</f>
        <v>0</v>
      </c>
      <c r="E33" s="262">
        <f>'FASE 3'!G37</f>
        <v>0</v>
      </c>
    </row>
    <row r="34" spans="1:5" ht="15.95" customHeight="1" x14ac:dyDescent="0.25">
      <c r="A34" s="261">
        <f>'Matrículas CET'!A32</f>
        <v>0</v>
      </c>
      <c r="B34" s="258">
        <f>'HORARIO 3'!B34</f>
        <v>2.0833333333333332E-2</v>
      </c>
      <c r="C34" s="259">
        <f>'Matrículas CET'!C32</f>
        <v>0</v>
      </c>
      <c r="D34" s="259">
        <f>'Matrículas CET'!E32</f>
        <v>0</v>
      </c>
      <c r="E34" s="262">
        <f>'FASE 3'!G38</f>
        <v>0</v>
      </c>
    </row>
    <row r="35" spans="1:5" ht="15.95" customHeight="1" x14ac:dyDescent="0.25">
      <c r="A35" s="261">
        <f>'Matrículas CET'!A33</f>
        <v>0</v>
      </c>
      <c r="B35" s="258">
        <f>'HORARIO 3'!B35</f>
        <v>2.0833333333333332E-2</v>
      </c>
      <c r="C35" s="259">
        <f>'Matrículas CET'!C33</f>
        <v>0</v>
      </c>
      <c r="D35" s="259">
        <f>'Matrículas CET'!E33</f>
        <v>0</v>
      </c>
      <c r="E35" s="262">
        <f>'FASE 3'!G39</f>
        <v>0</v>
      </c>
    </row>
    <row r="36" spans="1:5" ht="15.95" customHeight="1" x14ac:dyDescent="0.25">
      <c r="A36" s="261">
        <f>'Matrículas CET'!A34</f>
        <v>0</v>
      </c>
      <c r="B36" s="258">
        <f>'HORARIO 3'!B36</f>
        <v>2.0833333333333332E-2</v>
      </c>
      <c r="C36" s="259">
        <f>'Matrículas CET'!C34</f>
        <v>0</v>
      </c>
      <c r="D36" s="259">
        <f>'Matrículas CET'!E34</f>
        <v>0</v>
      </c>
      <c r="E36" s="262">
        <f>'FASE 3'!G40</f>
        <v>0</v>
      </c>
    </row>
    <row r="37" spans="1:5" ht="15.95" customHeight="1" x14ac:dyDescent="0.25">
      <c r="A37" s="261">
        <f>'Matrículas CET'!A35</f>
        <v>0</v>
      </c>
      <c r="B37" s="258">
        <f>'HORARIO 3'!B37</f>
        <v>2.0833333333333332E-2</v>
      </c>
      <c r="C37" s="259">
        <f>'Matrículas CET'!C35</f>
        <v>0</v>
      </c>
      <c r="D37" s="259">
        <f>'Matrículas CET'!E35</f>
        <v>0</v>
      </c>
      <c r="E37" s="262">
        <f>'FASE 3'!G41</f>
        <v>0</v>
      </c>
    </row>
    <row r="38" spans="1:5" ht="15.95" customHeight="1" x14ac:dyDescent="0.25">
      <c r="A38" s="261">
        <f>'Matrículas CET'!A36</f>
        <v>0</v>
      </c>
      <c r="B38" s="258">
        <f>'HORARIO 3'!B38</f>
        <v>2.0833333333333332E-2</v>
      </c>
      <c r="C38" s="259">
        <f>'Matrículas CET'!C36</f>
        <v>0</v>
      </c>
      <c r="D38" s="259">
        <f>'Matrículas CET'!E36</f>
        <v>0</v>
      </c>
      <c r="E38" s="262">
        <f>'FASE 3'!G42</f>
        <v>0</v>
      </c>
    </row>
    <row r="39" spans="1:5" ht="15.95" customHeight="1" x14ac:dyDescent="0.25">
      <c r="A39" s="261">
        <f>'Matrículas CET'!A37</f>
        <v>0</v>
      </c>
      <c r="B39" s="258">
        <f>'HORARIO 3'!B39</f>
        <v>2.0833333333333332E-2</v>
      </c>
      <c r="C39" s="259">
        <f>'Matrículas CET'!C37</f>
        <v>0</v>
      </c>
      <c r="D39" s="259">
        <f>'Matrículas CET'!E37</f>
        <v>0</v>
      </c>
      <c r="E39" s="262">
        <f>'FASE 3'!G43</f>
        <v>0</v>
      </c>
    </row>
    <row r="40" spans="1:5" ht="15.95" customHeight="1" x14ac:dyDescent="0.25">
      <c r="A40" s="261">
        <f>'Matrículas CET'!A38</f>
        <v>0</v>
      </c>
      <c r="B40" s="258">
        <f>'HORARIO 3'!B40</f>
        <v>2.0833333333333332E-2</v>
      </c>
      <c r="C40" s="259">
        <f>'Matrículas CET'!C38</f>
        <v>0</v>
      </c>
      <c r="D40" s="259">
        <f>'Matrículas CET'!E38</f>
        <v>0</v>
      </c>
      <c r="E40" s="262">
        <f>'FASE 3'!G44</f>
        <v>0</v>
      </c>
    </row>
    <row r="41" spans="1:5" ht="15.95" customHeight="1" x14ac:dyDescent="0.25">
      <c r="A41" s="261">
        <f>'Matrículas CET'!A39</f>
        <v>0</v>
      </c>
      <c r="B41" s="258">
        <f>'HORARIO 3'!B41</f>
        <v>2.0833333333333332E-2</v>
      </c>
      <c r="C41" s="259">
        <f>'Matrículas CET'!C39</f>
        <v>0</v>
      </c>
      <c r="D41" s="259">
        <f>'Matrículas CET'!E39</f>
        <v>0</v>
      </c>
      <c r="E41" s="262">
        <f>'FASE 3'!G45</f>
        <v>0</v>
      </c>
    </row>
    <row r="42" spans="1:5" ht="15.95" customHeight="1" x14ac:dyDescent="0.25">
      <c r="A42" s="261">
        <f>'Matrículas CET'!A40</f>
        <v>0</v>
      </c>
      <c r="B42" s="258" t="e">
        <f>'HORARIO 3'!#REF!</f>
        <v>#REF!</v>
      </c>
      <c r="C42" s="259">
        <f>'Matrículas CET'!C40</f>
        <v>0</v>
      </c>
      <c r="D42" s="259">
        <f>'Matrículas CET'!E40</f>
        <v>0</v>
      </c>
      <c r="E42" s="262" t="e">
        <f>'FASE 3'!#REF!</f>
        <v>#REF!</v>
      </c>
    </row>
    <row r="43" spans="1:5" ht="15.95" customHeight="1" x14ac:dyDescent="0.25">
      <c r="A43" s="261">
        <f>'Matrículas CET'!A41</f>
        <v>0</v>
      </c>
      <c r="B43" s="258" t="e">
        <f>'HORARIO 3'!#REF!</f>
        <v>#REF!</v>
      </c>
      <c r="C43" s="259">
        <f>'Matrículas CET'!C41</f>
        <v>0</v>
      </c>
      <c r="D43" s="259">
        <f>'Matrículas CET'!E41</f>
        <v>0</v>
      </c>
      <c r="E43" s="262" t="e">
        <f>'FASE 3'!#REF!</f>
        <v>#REF!</v>
      </c>
    </row>
    <row r="44" spans="1:5" ht="15.95" customHeight="1" x14ac:dyDescent="0.25">
      <c r="A44" s="261">
        <f>'Matrículas CET'!A42</f>
        <v>0</v>
      </c>
      <c r="B44" s="258" t="e">
        <f>'HORARIO 3'!#REF!</f>
        <v>#REF!</v>
      </c>
      <c r="C44" s="259">
        <f>'Matrículas CET'!C42</f>
        <v>0</v>
      </c>
      <c r="D44" s="259">
        <f>'Matrículas CET'!E42</f>
        <v>0</v>
      </c>
      <c r="E44" s="262" t="e">
        <f>'FASE 3'!#REF!</f>
        <v>#REF!</v>
      </c>
    </row>
    <row r="45" spans="1:5" ht="15.95" customHeight="1" x14ac:dyDescent="0.25">
      <c r="A45" s="261">
        <f>'Matrículas CET'!A43</f>
        <v>0</v>
      </c>
      <c r="B45" s="258" t="e">
        <f>'HORARIO 3'!#REF!</f>
        <v>#REF!</v>
      </c>
      <c r="C45" s="259">
        <f>'Matrículas CET'!C43</f>
        <v>0</v>
      </c>
      <c r="D45" s="259">
        <f>'Matrículas CET'!E43</f>
        <v>0</v>
      </c>
      <c r="E45" s="262" t="e">
        <f>'FASE 3'!#REF!</f>
        <v>#REF!</v>
      </c>
    </row>
    <row r="46" spans="1:5" ht="15.95" customHeight="1" x14ac:dyDescent="0.25">
      <c r="A46" s="261">
        <f>'Matrículas CET'!A44</f>
        <v>0</v>
      </c>
      <c r="B46" s="258" t="e">
        <f>'HORARIO 3'!#REF!</f>
        <v>#REF!</v>
      </c>
      <c r="C46" s="259">
        <f>'Matrículas CET'!C44</f>
        <v>0</v>
      </c>
      <c r="D46" s="259">
        <f>'Matrículas CET'!E44</f>
        <v>0</v>
      </c>
      <c r="E46" s="262" t="e">
        <f>'FASE 3'!#REF!</f>
        <v>#REF!</v>
      </c>
    </row>
    <row r="47" spans="1:5" ht="15.95" customHeight="1" x14ac:dyDescent="0.25">
      <c r="A47" s="261">
        <f>'Matrículas CET'!A45</f>
        <v>0</v>
      </c>
      <c r="B47" s="258" t="e">
        <f>'HORARIO 3'!#REF!</f>
        <v>#REF!</v>
      </c>
      <c r="C47" s="259">
        <f>'Matrículas CET'!C45</f>
        <v>0</v>
      </c>
      <c r="D47" s="259">
        <f>'Matrículas CET'!E45</f>
        <v>0</v>
      </c>
      <c r="E47" s="262" t="e">
        <f>'FASE 3'!#REF!</f>
        <v>#REF!</v>
      </c>
    </row>
    <row r="48" spans="1:5" ht="15.95" customHeight="1" x14ac:dyDescent="0.25">
      <c r="A48" s="261">
        <f>'Matrículas CET'!A46</f>
        <v>0</v>
      </c>
      <c r="B48" s="258" t="e">
        <f>'HORARIO 3'!#REF!</f>
        <v>#REF!</v>
      </c>
      <c r="C48" s="259">
        <f>'Matrículas CET'!C46</f>
        <v>0</v>
      </c>
      <c r="D48" s="259">
        <f>'Matrículas CET'!E46</f>
        <v>0</v>
      </c>
      <c r="E48" s="262" t="e">
        <f>'FASE 3'!#REF!</f>
        <v>#REF!</v>
      </c>
    </row>
    <row r="49" spans="1:5" ht="15.95" customHeight="1" x14ac:dyDescent="0.25">
      <c r="A49" s="261">
        <f>'Matrículas CET'!A47</f>
        <v>0</v>
      </c>
      <c r="B49" s="258" t="e">
        <f>'HORARIO 3'!#REF!</f>
        <v>#REF!</v>
      </c>
      <c r="C49" s="259">
        <f>'Matrículas CET'!C47</f>
        <v>0</v>
      </c>
      <c r="D49" s="259">
        <f>'Matrículas CET'!E47</f>
        <v>0</v>
      </c>
      <c r="E49" s="262" t="e">
        <f>'FASE 3'!#REF!</f>
        <v>#REF!</v>
      </c>
    </row>
    <row r="50" spans="1:5" ht="15.95" customHeight="1" x14ac:dyDescent="0.25">
      <c r="A50" s="261">
        <f>'Matrículas CET'!A48</f>
        <v>0</v>
      </c>
      <c r="B50" s="258" t="e">
        <f>'HORARIO 3'!#REF!</f>
        <v>#REF!</v>
      </c>
      <c r="C50" s="259">
        <f>'Matrículas CET'!C48</f>
        <v>0</v>
      </c>
      <c r="D50" s="259">
        <f>'Matrículas CET'!E48</f>
        <v>0</v>
      </c>
      <c r="E50" s="262" t="e">
        <f>'FASE 3'!#REF!</f>
        <v>#REF!</v>
      </c>
    </row>
    <row r="51" spans="1:5" ht="15.95" customHeight="1" x14ac:dyDescent="0.25">
      <c r="A51" s="261">
        <f>'Matrículas CET'!A49</f>
        <v>0</v>
      </c>
      <c r="B51" s="258" t="e">
        <f>'HORARIO 3'!#REF!</f>
        <v>#REF!</v>
      </c>
      <c r="C51" s="259">
        <f>'Matrículas CET'!C49</f>
        <v>0</v>
      </c>
      <c r="D51" s="259">
        <f>'Matrículas CET'!E49</f>
        <v>0</v>
      </c>
      <c r="E51" s="262" t="e">
        <f>'FASE 3'!#REF!</f>
        <v>#REF!</v>
      </c>
    </row>
    <row r="52" spans="1:5" ht="15.95" customHeight="1" x14ac:dyDescent="0.25">
      <c r="A52" s="261">
        <f>'Matrículas CET'!A50</f>
        <v>0</v>
      </c>
      <c r="B52" s="258" t="e">
        <f>'HORARIO 3'!#REF!</f>
        <v>#REF!</v>
      </c>
      <c r="C52" s="259">
        <f>'Matrículas CET'!C50</f>
        <v>0</v>
      </c>
      <c r="D52" s="259">
        <f>'Matrículas CET'!E50</f>
        <v>0</v>
      </c>
      <c r="E52" s="262" t="e">
        <f>'FASE 3'!#REF!</f>
        <v>#REF!</v>
      </c>
    </row>
    <row r="53" spans="1:5" ht="15.95" customHeight="1" x14ac:dyDescent="0.25">
      <c r="A53" s="261">
        <f>'Matrículas CET'!A51</f>
        <v>0</v>
      </c>
      <c r="B53" s="258" t="e">
        <f>'HORARIO 3'!#REF!</f>
        <v>#REF!</v>
      </c>
      <c r="C53" s="259">
        <f>'Matrículas CET'!C51</f>
        <v>0</v>
      </c>
      <c r="D53" s="259">
        <f>'Matrículas CET'!E51</f>
        <v>0</v>
      </c>
      <c r="E53" s="262" t="e">
        <f>'FASE 3'!#REF!</f>
        <v>#REF!</v>
      </c>
    </row>
    <row r="54" spans="1:5" ht="15.95" customHeight="1" thickBot="1" x14ac:dyDescent="0.3">
      <c r="A54" s="263">
        <f>'Matrículas CET'!A52</f>
        <v>0</v>
      </c>
      <c r="B54" s="264" t="e">
        <f>'HORARIO 3'!#REF!</f>
        <v>#REF!</v>
      </c>
      <c r="C54" s="265">
        <f>'Matrículas CET'!C52</f>
        <v>0</v>
      </c>
      <c r="D54" s="265">
        <f>'Matrículas CET'!E52</f>
        <v>0</v>
      </c>
      <c r="E54" s="266" t="e">
        <f>'FASE 3'!#REF!</f>
        <v>#REF!</v>
      </c>
    </row>
    <row r="55" spans="1:5" ht="13.5" thickTop="1" x14ac:dyDescent="0.2"/>
  </sheetData>
  <mergeCells count="7">
    <mergeCell ref="A1:E1"/>
    <mergeCell ref="A2:E2"/>
    <mergeCell ref="A3:A4"/>
    <mergeCell ref="B3:B4"/>
    <mergeCell ref="C3:C4"/>
    <mergeCell ref="E3:E4"/>
    <mergeCell ref="D3:D4"/>
  </mergeCells>
  <phoneticPr fontId="0" type="noConversion"/>
  <pageMargins left="0.27559055118110237" right="0.19685039370078741" top="2.0472440944881889" bottom="0.43307086614173229" header="0.27559055118110237" footer="0"/>
  <pageSetup paperSize="9" scale="95" orientation="portrait" horizontalDpi="300" verticalDpi="300" r:id="rId1"/>
  <headerFooter alignWithMargins="0">
    <oddHeader xml:space="preserve">&amp;L&amp;G&amp;C&amp;"Arial,Negrita Cursiva"&amp;14
  V RAID Club Hípico el Corzo 2012
CEN 0* &amp;R&amp;"Arial Black,Normal"&amp;12&amp;G
&amp;D 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G55"/>
  <sheetViews>
    <sheetView showGridLines="0" topLeftCell="D1" zoomScaleNormal="100" zoomScaleSheetLayoutView="80" zoomScalePageLayoutView="90" workbookViewId="0">
      <selection activeCell="G23" sqref="G23"/>
    </sheetView>
  </sheetViews>
  <sheetFormatPr baseColWidth="10" defaultRowHeight="12.75" x14ac:dyDescent="0.2"/>
  <cols>
    <col min="1" max="1" width="10.42578125" style="2" customWidth="1"/>
    <col min="2" max="2" width="16.85546875" style="2" bestFit="1" customWidth="1"/>
    <col min="3" max="4" width="33.7109375" customWidth="1"/>
    <col min="5" max="5" width="23.7109375" customWidth="1"/>
    <col min="6" max="7" width="33.7109375" customWidth="1"/>
  </cols>
  <sheetData>
    <row r="1" spans="1:7" ht="27" customHeight="1" thickTop="1" x14ac:dyDescent="0.2">
      <c r="A1" s="318" t="s">
        <v>78</v>
      </c>
      <c r="B1" s="318"/>
      <c r="C1" s="318"/>
      <c r="D1" s="318"/>
      <c r="E1" s="318"/>
      <c r="F1" s="318"/>
      <c r="G1" s="318"/>
    </row>
    <row r="2" spans="1:7" ht="38.25" customHeight="1" thickBot="1" x14ac:dyDescent="0.25">
      <c r="A2" s="319" t="s">
        <v>46</v>
      </c>
      <c r="B2" s="319"/>
      <c r="C2" s="319"/>
      <c r="D2" s="319"/>
      <c r="E2" s="319"/>
      <c r="F2" s="319"/>
      <c r="G2" s="319"/>
    </row>
    <row r="3" spans="1:7" ht="24.75" customHeight="1" thickTop="1" x14ac:dyDescent="0.2">
      <c r="A3" s="314" t="s">
        <v>9</v>
      </c>
      <c r="B3" s="314" t="s">
        <v>5</v>
      </c>
      <c r="C3" s="314" t="s">
        <v>0</v>
      </c>
      <c r="D3" s="314" t="s">
        <v>1</v>
      </c>
      <c r="E3" s="314" t="s">
        <v>6</v>
      </c>
      <c r="F3" s="320" t="s">
        <v>42</v>
      </c>
      <c r="G3" s="320" t="s">
        <v>41</v>
      </c>
    </row>
    <row r="4" spans="1:7" ht="45.75" customHeight="1" thickBot="1" x14ac:dyDescent="0.25">
      <c r="A4" s="315"/>
      <c r="B4" s="315"/>
      <c r="C4" s="315"/>
      <c r="D4" s="315"/>
      <c r="E4" s="315"/>
      <c r="F4" s="321"/>
      <c r="G4" s="321"/>
    </row>
    <row r="5" spans="1:7" ht="20.100000000000001" customHeight="1" thickTop="1" x14ac:dyDescent="0.25">
      <c r="A5" s="135">
        <f>'Matrículas CET'!A3</f>
        <v>116</v>
      </c>
      <c r="B5" s="102">
        <f>'HORARIO 3'!B5</f>
        <v>0.57777777777777783</v>
      </c>
      <c r="C5" s="87" t="str">
        <f>'Matrículas CET'!C3</f>
        <v>JOSE LUIS BALSINHAS</v>
      </c>
      <c r="D5" s="87" t="str">
        <f>'Matrículas CET'!E3</f>
        <v>DIAMANT DES AYSSADES</v>
      </c>
      <c r="E5" s="136">
        <f>'FASE 3'!G9</f>
        <v>0.64278935185185182</v>
      </c>
      <c r="F5" s="136">
        <f>'FASE 3'!H9</f>
        <v>0.64409722222222221</v>
      </c>
      <c r="G5" s="137">
        <f>'FASE 3'!H9</f>
        <v>0.64409722222222221</v>
      </c>
    </row>
    <row r="6" spans="1:7" ht="20.100000000000001" customHeight="1" x14ac:dyDescent="0.25">
      <c r="A6" s="138">
        <f>'Matrículas CET'!A4</f>
        <v>117</v>
      </c>
      <c r="B6" s="104">
        <f>'HORARIO 3'!B6</f>
        <v>0.58232638888888899</v>
      </c>
      <c r="C6" s="150" t="str">
        <f>'Matrículas CET'!C4</f>
        <v>JOAO PEDRO CARPINTEIRO</v>
      </c>
      <c r="D6" s="150" t="str">
        <f>'Matrículas CET'!E4</f>
        <v>KALKO DE NERAC</v>
      </c>
      <c r="E6" s="139">
        <f>'FASE 3'!G10</f>
        <v>0.6442592592592592</v>
      </c>
      <c r="F6" s="139">
        <f>'FASE 3'!H10</f>
        <v>0.64730324074074075</v>
      </c>
      <c r="G6" s="140">
        <f>'FASE 3'!H10</f>
        <v>0.64730324074074075</v>
      </c>
    </row>
    <row r="7" spans="1:7" ht="20.100000000000001" customHeight="1" x14ac:dyDescent="0.25">
      <c r="A7" s="138">
        <f>'Matrículas CET'!A5</f>
        <v>118</v>
      </c>
      <c r="B7" s="104">
        <f>'HORARIO 3'!B7</f>
        <v>0.58259259259259266</v>
      </c>
      <c r="C7" s="150" t="str">
        <f>'Matrículas CET'!C5</f>
        <v>JAVIER GRAGERA</v>
      </c>
      <c r="D7" s="150" t="str">
        <f>'Matrículas CET'!E5</f>
        <v>AYSTIC DE PIBOUL</v>
      </c>
      <c r="E7" s="139">
        <f>'FASE 3'!G11</f>
        <v>0.64423611111111112</v>
      </c>
      <c r="F7" s="139">
        <f>'FASE 3'!H11</f>
        <v>0.64725694444444437</v>
      </c>
      <c r="G7" s="140">
        <f>'FASE 3'!H11</f>
        <v>0.64725694444444437</v>
      </c>
    </row>
    <row r="8" spans="1:7" ht="20.100000000000001" customHeight="1" x14ac:dyDescent="0.25">
      <c r="A8" s="138">
        <f>'Matrículas CET'!A6</f>
        <v>108</v>
      </c>
      <c r="B8" s="104">
        <f>'HORARIO 3'!B8</f>
        <v>0.58226851851851857</v>
      </c>
      <c r="C8" s="150" t="str">
        <f>'Matrículas CET'!C6</f>
        <v>PABLO DELGADO</v>
      </c>
      <c r="D8" s="150" t="str">
        <f>'Matrículas CET'!E6</f>
        <v>ERET DE LUC</v>
      </c>
      <c r="E8" s="139">
        <f>'FASE 3'!G12</f>
        <v>0.64424768518518516</v>
      </c>
      <c r="F8" s="139">
        <f>'FASE 3'!H12</f>
        <v>0.64747685185185189</v>
      </c>
      <c r="G8" s="140">
        <f>'FASE 3'!H12</f>
        <v>0.64747685185185189</v>
      </c>
    </row>
    <row r="9" spans="1:7" ht="20.100000000000001" customHeight="1" x14ac:dyDescent="0.25">
      <c r="A9" s="138">
        <f>'Matrículas CET'!A7</f>
        <v>120</v>
      </c>
      <c r="B9" s="104">
        <f>'HORARIO 3'!B9</f>
        <v>0.58277777777777784</v>
      </c>
      <c r="C9" s="150" t="str">
        <f>'Matrículas CET'!C7</f>
        <v>JOAO RODRIGUES</v>
      </c>
      <c r="D9" s="150" t="str">
        <f>'Matrículas CET'!E7</f>
        <v>EMIR DU BARTHAS</v>
      </c>
      <c r="E9" s="139">
        <f>'FASE 3'!G13</f>
        <v>0.64424768518518516</v>
      </c>
      <c r="F9" s="139">
        <f>'FASE 3'!H13</f>
        <v>0.64619212962962969</v>
      </c>
      <c r="G9" s="140">
        <f>'FASE 3'!H13</f>
        <v>0.64619212962962969</v>
      </c>
    </row>
    <row r="10" spans="1:7" ht="20.100000000000001" customHeight="1" x14ac:dyDescent="0.25">
      <c r="A10" s="138">
        <f>'Matrículas CET'!A8</f>
        <v>121</v>
      </c>
      <c r="B10" s="104">
        <f>'HORARIO 3'!B10</f>
        <v>0.56719907407407411</v>
      </c>
      <c r="C10" s="150" t="str">
        <f>'Matrículas CET'!C8</f>
        <v>IVAN GASPAR</v>
      </c>
      <c r="D10" s="150" t="str">
        <f>'Matrículas CET'!E8</f>
        <v>SAULA</v>
      </c>
      <c r="E10" s="139">
        <f>'FASE 3'!G14</f>
        <v>0.63109953703703703</v>
      </c>
      <c r="F10" s="139">
        <f>'FASE 3'!H14</f>
        <v>0.6330324074074074</v>
      </c>
      <c r="G10" s="140">
        <f>'FASE 3'!H14</f>
        <v>0.6330324074074074</v>
      </c>
    </row>
    <row r="11" spans="1:7" ht="20.100000000000001" customHeight="1" x14ac:dyDescent="0.25">
      <c r="A11" s="138">
        <f>'Matrículas CET'!A9</f>
        <v>122</v>
      </c>
      <c r="B11" s="104">
        <f>'HORARIO 3'!B11</f>
        <v>0.56694444444444447</v>
      </c>
      <c r="C11" s="150" t="str">
        <f>'Matrículas CET'!C9</f>
        <v>NATALIA VILELA</v>
      </c>
      <c r="D11" s="150" t="str">
        <f>'Matrículas CET'!E9</f>
        <v>JALEO</v>
      </c>
      <c r="E11" s="139">
        <f>'FASE 3'!G15</f>
        <v>0.6341782407407407</v>
      </c>
      <c r="F11" s="139">
        <f>'FASE 3'!H15</f>
        <v>0.62928240740740737</v>
      </c>
      <c r="G11" s="140">
        <f>'FASE 3'!H15</f>
        <v>0.62928240740740737</v>
      </c>
    </row>
    <row r="12" spans="1:7" ht="20.100000000000001" customHeight="1" x14ac:dyDescent="0.25">
      <c r="A12" s="138">
        <f>'Matrículas CET'!A10</f>
        <v>123</v>
      </c>
      <c r="B12" s="104">
        <f>'HORARIO 3'!B12</f>
        <v>0.57806712962962969</v>
      </c>
      <c r="C12" s="150" t="str">
        <f>'Matrículas CET'!C10</f>
        <v>CRISTINA LOBERA</v>
      </c>
      <c r="D12" s="150" t="str">
        <f>'Matrículas CET'!E10</f>
        <v>IAKARI BC FNMS</v>
      </c>
      <c r="E12" s="141">
        <f>'FASE 3'!G16</f>
        <v>0.64277777777777778</v>
      </c>
      <c r="F12" s="141">
        <f>'FASE 3'!H16</f>
        <v>0.64486111111111111</v>
      </c>
      <c r="G12" s="142">
        <f>'FASE 3'!H16</f>
        <v>0.64486111111111111</v>
      </c>
    </row>
    <row r="13" spans="1:7" ht="20.100000000000001" customHeight="1" x14ac:dyDescent="0.25">
      <c r="A13" s="138">
        <f>'Matrículas CET'!A11</f>
        <v>119</v>
      </c>
      <c r="B13" s="104">
        <f>'HORARIO 3'!B13</f>
        <v>0.57807870370370373</v>
      </c>
      <c r="C13" s="150" t="str">
        <f>'Matrículas CET'!C11</f>
        <v>BELEN GARCIA ROJAS</v>
      </c>
      <c r="D13" s="150" t="str">
        <f>'Matrículas CET'!E11</f>
        <v>ADIR DE LIXUS</v>
      </c>
      <c r="E13" s="139">
        <f>'FASE 3'!G17</f>
        <v>0.64276620370370374</v>
      </c>
      <c r="F13" s="139">
        <f>'FASE 3'!H17</f>
        <v>0.64428240740740739</v>
      </c>
      <c r="G13" s="140">
        <f>'FASE 3'!H17</f>
        <v>0.64428240740740739</v>
      </c>
    </row>
    <row r="14" spans="1:7" ht="20.100000000000001" customHeight="1" x14ac:dyDescent="0.25">
      <c r="A14" s="138">
        <f>'Matrículas CET'!A12</f>
        <v>100</v>
      </c>
      <c r="B14" s="104">
        <f>'HORARIO 3'!B14</f>
        <v>0.56627314814814822</v>
      </c>
      <c r="C14" s="150" t="str">
        <f>'Matrículas CET'!C12</f>
        <v>JOSE ISIDRO SANTOLALLA</v>
      </c>
      <c r="D14" s="150" t="str">
        <f>'Matrículas CET'!E12</f>
        <v>ZIPI JS</v>
      </c>
      <c r="E14" s="139">
        <f>'FASE 3'!G18</f>
        <v>0.62853009259259263</v>
      </c>
      <c r="F14" s="139">
        <f>'FASE 3'!H18</f>
        <v>0.63004629629629627</v>
      </c>
      <c r="G14" s="140">
        <f>'FASE 3'!H18</f>
        <v>0.63004629629629627</v>
      </c>
    </row>
    <row r="15" spans="1:7" ht="20.100000000000001" customHeight="1" x14ac:dyDescent="0.25">
      <c r="A15" s="138">
        <f>'Matrículas CET'!A13</f>
        <v>0</v>
      </c>
      <c r="B15" s="104">
        <f>'HORARIO 3'!B15</f>
        <v>2.0833333333333332E-2</v>
      </c>
      <c r="C15" s="150">
        <f>'Matrículas CET'!C13</f>
        <v>0</v>
      </c>
      <c r="D15" s="150">
        <f>'Matrículas CET'!E13</f>
        <v>0</v>
      </c>
      <c r="E15" s="139">
        <f>'FASE 3'!G19</f>
        <v>0</v>
      </c>
      <c r="F15" s="139">
        <f>'FASE 3'!H19</f>
        <v>0</v>
      </c>
      <c r="G15" s="140">
        <f>'FASE 3'!H19</f>
        <v>0</v>
      </c>
    </row>
    <row r="16" spans="1:7" ht="20.100000000000001" customHeight="1" x14ac:dyDescent="0.25">
      <c r="A16" s="138">
        <f>'Matrículas CET'!A14</f>
        <v>0</v>
      </c>
      <c r="B16" s="104">
        <f>'HORARIO 3'!B16</f>
        <v>2.0833333333333332E-2</v>
      </c>
      <c r="C16" s="150">
        <f>'Matrículas CET'!C14</f>
        <v>0</v>
      </c>
      <c r="D16" s="150">
        <f>'Matrículas CET'!E14</f>
        <v>0</v>
      </c>
      <c r="E16" s="139">
        <f>'FASE 3'!G20</f>
        <v>0</v>
      </c>
      <c r="F16" s="139">
        <f>'FASE 3'!H20</f>
        <v>0</v>
      </c>
      <c r="G16" s="140">
        <f>'FASE 3'!H20</f>
        <v>0</v>
      </c>
    </row>
    <row r="17" spans="1:7" ht="20.100000000000001" customHeight="1" x14ac:dyDescent="0.25">
      <c r="A17" s="138">
        <f>'Matrículas CET'!A15</f>
        <v>0</v>
      </c>
      <c r="B17" s="104">
        <f>'HORARIO 3'!B17</f>
        <v>2.0833333333333332E-2</v>
      </c>
      <c r="C17" s="150">
        <f>'Matrículas CET'!C15</f>
        <v>0</v>
      </c>
      <c r="D17" s="150">
        <f>'Matrículas CET'!E15</f>
        <v>0</v>
      </c>
      <c r="E17" s="139">
        <f>'FASE 3'!G21</f>
        <v>0</v>
      </c>
      <c r="F17" s="139">
        <f>'FASE 3'!H21</f>
        <v>0</v>
      </c>
      <c r="G17" s="140">
        <f>'FASE 3'!H21</f>
        <v>0</v>
      </c>
    </row>
    <row r="18" spans="1:7" ht="20.100000000000001" customHeight="1" x14ac:dyDescent="0.25">
      <c r="A18" s="138">
        <f>'Matrículas CET'!A16</f>
        <v>0</v>
      </c>
      <c r="B18" s="104">
        <f>'HORARIO 3'!B18</f>
        <v>2.0833333333333332E-2</v>
      </c>
      <c r="C18" s="150">
        <f>'Matrículas CET'!C16</f>
        <v>0</v>
      </c>
      <c r="D18" s="150">
        <f>'Matrículas CET'!E16</f>
        <v>0</v>
      </c>
      <c r="E18" s="139">
        <f>'FASE 3'!G22</f>
        <v>0</v>
      </c>
      <c r="F18" s="139">
        <f>'FASE 3'!H22</f>
        <v>0</v>
      </c>
      <c r="G18" s="140">
        <f>'FASE 3'!H22</f>
        <v>0</v>
      </c>
    </row>
    <row r="19" spans="1:7" ht="20.100000000000001" customHeight="1" x14ac:dyDescent="0.25">
      <c r="A19" s="138">
        <f>'Matrículas CET'!A17</f>
        <v>0</v>
      </c>
      <c r="B19" s="104">
        <f>'HORARIO 3'!B19</f>
        <v>2.0833333333333332E-2</v>
      </c>
      <c r="C19" s="150">
        <f>'Matrículas CET'!C17</f>
        <v>0</v>
      </c>
      <c r="D19" s="150">
        <f>'Matrículas CET'!E17</f>
        <v>0</v>
      </c>
      <c r="E19" s="139">
        <f>'FASE 3'!G23</f>
        <v>0</v>
      </c>
      <c r="F19" s="139">
        <f>'FASE 3'!H23</f>
        <v>0</v>
      </c>
      <c r="G19" s="140">
        <f>'FASE 3'!H23</f>
        <v>0</v>
      </c>
    </row>
    <row r="20" spans="1:7" ht="20.100000000000001" customHeight="1" x14ac:dyDescent="0.25">
      <c r="A20" s="138">
        <f>'Matrículas CET'!A18</f>
        <v>0</v>
      </c>
      <c r="B20" s="104">
        <f>'HORARIO 3'!B20</f>
        <v>2.0833333333333332E-2</v>
      </c>
      <c r="C20" s="150">
        <f>'Matrículas CET'!C18</f>
        <v>0</v>
      </c>
      <c r="D20" s="150">
        <f>'Matrículas CET'!E18</f>
        <v>0</v>
      </c>
      <c r="E20" s="139">
        <f>'FASE 3'!G24</f>
        <v>0</v>
      </c>
      <c r="F20" s="139">
        <f>'FASE 3'!H24</f>
        <v>0</v>
      </c>
      <c r="G20" s="140">
        <f>'FASE 3'!H24</f>
        <v>0</v>
      </c>
    </row>
    <row r="21" spans="1:7" ht="20.100000000000001" customHeight="1" x14ac:dyDescent="0.25">
      <c r="A21" s="138">
        <f>'Matrículas CET'!A19</f>
        <v>0</v>
      </c>
      <c r="B21" s="104">
        <f>'HORARIO 3'!B21</f>
        <v>2.0833333333333332E-2</v>
      </c>
      <c r="C21" s="150">
        <f>'Matrículas CET'!C19</f>
        <v>0</v>
      </c>
      <c r="D21" s="150">
        <f>'Matrículas CET'!E19</f>
        <v>0</v>
      </c>
      <c r="E21" s="141">
        <f>'FASE 3'!G25</f>
        <v>0</v>
      </c>
      <c r="F21" s="141">
        <f>'FASE 3'!H25</f>
        <v>0</v>
      </c>
      <c r="G21" s="142">
        <f>'FASE 3'!H25</f>
        <v>0</v>
      </c>
    </row>
    <row r="22" spans="1:7" ht="20.100000000000001" customHeight="1" x14ac:dyDescent="0.25">
      <c r="A22" s="138">
        <f>'Matrículas CET'!A20</f>
        <v>0</v>
      </c>
      <c r="B22" s="104">
        <f>'HORARIO 3'!B22</f>
        <v>2.0833333333333332E-2</v>
      </c>
      <c r="C22" s="150">
        <f>'Matrículas CET'!C20</f>
        <v>0</v>
      </c>
      <c r="D22" s="150">
        <f>'Matrículas CET'!E20</f>
        <v>0</v>
      </c>
      <c r="E22" s="139">
        <f>'FASE 3'!G26</f>
        <v>0</v>
      </c>
      <c r="F22" s="139">
        <f>'FASE 3'!H26</f>
        <v>0</v>
      </c>
      <c r="G22" s="140">
        <f>'FASE 3'!H26</f>
        <v>0</v>
      </c>
    </row>
    <row r="23" spans="1:7" ht="20.100000000000001" customHeight="1" x14ac:dyDescent="0.25">
      <c r="A23" s="138">
        <f>'Matrículas CET'!A21</f>
        <v>0</v>
      </c>
      <c r="B23" s="104">
        <f>'HORARIO 3'!B23</f>
        <v>2.0833333333333332E-2</v>
      </c>
      <c r="C23" s="150">
        <f>'Matrículas CET'!C21</f>
        <v>0</v>
      </c>
      <c r="D23" s="150">
        <f>'Matrículas CET'!E21</f>
        <v>0</v>
      </c>
      <c r="E23" s="141">
        <f>'FASE 3'!G27</f>
        <v>0</v>
      </c>
      <c r="F23" s="141">
        <f>'FASE 3'!H27</f>
        <v>0</v>
      </c>
      <c r="G23" s="142">
        <f>'FASE 3'!H27</f>
        <v>0</v>
      </c>
    </row>
    <row r="24" spans="1:7" ht="20.100000000000001" customHeight="1" x14ac:dyDescent="0.25">
      <c r="A24" s="138">
        <f>'Matrículas CET'!A22</f>
        <v>0</v>
      </c>
      <c r="B24" s="104">
        <f>'HORARIO 3'!B24</f>
        <v>2.0833333333333332E-2</v>
      </c>
      <c r="C24" s="150">
        <f>'Matrículas CET'!C22</f>
        <v>0</v>
      </c>
      <c r="D24" s="150">
        <f>'Matrículas CET'!E22</f>
        <v>0</v>
      </c>
      <c r="E24" s="141">
        <f>'FASE 3'!G28</f>
        <v>0</v>
      </c>
      <c r="F24" s="141">
        <f>'FASE 3'!H28</f>
        <v>0</v>
      </c>
      <c r="G24" s="142">
        <f>'FASE 3'!H28</f>
        <v>0</v>
      </c>
    </row>
    <row r="25" spans="1:7" ht="20.100000000000001" customHeight="1" x14ac:dyDescent="0.25">
      <c r="A25" s="138">
        <f>'Matrículas CET'!A23</f>
        <v>0</v>
      </c>
      <c r="B25" s="104">
        <f>'HORARIO 3'!B25</f>
        <v>2.0833333333333332E-2</v>
      </c>
      <c r="C25" s="150">
        <f>'Matrículas CET'!C23</f>
        <v>0</v>
      </c>
      <c r="D25" s="150">
        <f>'Matrículas CET'!E23</f>
        <v>0</v>
      </c>
      <c r="E25" s="141">
        <f>'FASE 3'!G29</f>
        <v>0</v>
      </c>
      <c r="F25" s="141">
        <f>'FASE 3'!H29</f>
        <v>0</v>
      </c>
      <c r="G25" s="142">
        <f>'FASE 3'!H29</f>
        <v>0</v>
      </c>
    </row>
    <row r="26" spans="1:7" ht="20.100000000000001" customHeight="1" x14ac:dyDescent="0.25">
      <c r="A26" s="138">
        <f>'Matrículas CET'!A24</f>
        <v>0</v>
      </c>
      <c r="B26" s="104">
        <f>'HORARIO 3'!B26</f>
        <v>2.0833333333333332E-2</v>
      </c>
      <c r="C26" s="150">
        <f>'Matrículas CET'!C24</f>
        <v>0</v>
      </c>
      <c r="D26" s="150">
        <f>'Matrículas CET'!E24</f>
        <v>0</v>
      </c>
      <c r="E26" s="141">
        <f>'FASE 3'!G30</f>
        <v>0</v>
      </c>
      <c r="F26" s="141">
        <f>'FASE 3'!H30</f>
        <v>0</v>
      </c>
      <c r="G26" s="142">
        <f>'FASE 3'!H30</f>
        <v>0</v>
      </c>
    </row>
    <row r="27" spans="1:7" ht="20.100000000000001" customHeight="1" x14ac:dyDescent="0.25">
      <c r="A27" s="138">
        <f>'Matrículas CET'!A25</f>
        <v>0</v>
      </c>
      <c r="B27" s="104">
        <f>'HORARIO 3'!B27</f>
        <v>2.0833333333333332E-2</v>
      </c>
      <c r="C27" s="150">
        <f>'Matrículas CET'!C25</f>
        <v>0</v>
      </c>
      <c r="D27" s="150">
        <f>'Matrículas CET'!E25</f>
        <v>0</v>
      </c>
      <c r="E27" s="141">
        <f>'FASE 3'!G31</f>
        <v>0</v>
      </c>
      <c r="F27" s="141">
        <f>'FASE 3'!H31</f>
        <v>0</v>
      </c>
      <c r="G27" s="142">
        <f>'FASE 3'!H31</f>
        <v>0</v>
      </c>
    </row>
    <row r="28" spans="1:7" ht="20.100000000000001" customHeight="1" x14ac:dyDescent="0.25">
      <c r="A28" s="138">
        <f>'Matrículas CET'!A26</f>
        <v>0</v>
      </c>
      <c r="B28" s="104">
        <f>'HORARIO 3'!B28</f>
        <v>2.0833333333333332E-2</v>
      </c>
      <c r="C28" s="150">
        <f>'Matrículas CET'!C26</f>
        <v>0</v>
      </c>
      <c r="D28" s="150">
        <f>'Matrículas CET'!E26</f>
        <v>0</v>
      </c>
      <c r="E28" s="141">
        <f>'FASE 3'!G32</f>
        <v>0</v>
      </c>
      <c r="F28" s="141">
        <f>'FASE 3'!H32</f>
        <v>0</v>
      </c>
      <c r="G28" s="142">
        <f>'FASE 3'!H32</f>
        <v>0</v>
      </c>
    </row>
    <row r="29" spans="1:7" ht="20.100000000000001" customHeight="1" x14ac:dyDescent="0.25">
      <c r="A29" s="138">
        <f>'Matrículas CET'!A27</f>
        <v>0</v>
      </c>
      <c r="B29" s="104">
        <f>'HORARIO 3'!B29</f>
        <v>2.0833333333333332E-2</v>
      </c>
      <c r="C29" s="150">
        <f>'Matrículas CET'!C27</f>
        <v>0</v>
      </c>
      <c r="D29" s="150">
        <f>'Matrículas CET'!E27</f>
        <v>0</v>
      </c>
      <c r="E29" s="141">
        <f>'FASE 3'!G33</f>
        <v>0</v>
      </c>
      <c r="F29" s="141">
        <f>'FASE 3'!H33</f>
        <v>0</v>
      </c>
      <c r="G29" s="142">
        <f>'FASE 3'!H33</f>
        <v>0</v>
      </c>
    </row>
    <row r="30" spans="1:7" ht="20.100000000000001" customHeight="1" x14ac:dyDescent="0.25">
      <c r="A30" s="138">
        <f>'Matrículas CET'!A28</f>
        <v>0</v>
      </c>
      <c r="B30" s="104">
        <f>'HORARIO 3'!B30</f>
        <v>2.0833333333333332E-2</v>
      </c>
      <c r="C30" s="150">
        <f>'Matrículas CET'!C28</f>
        <v>0</v>
      </c>
      <c r="D30" s="150">
        <f>'Matrículas CET'!E28</f>
        <v>0</v>
      </c>
      <c r="E30" s="141">
        <f>'FASE 3'!G34</f>
        <v>0</v>
      </c>
      <c r="F30" s="141">
        <f>'FASE 3'!H34</f>
        <v>0</v>
      </c>
      <c r="G30" s="142">
        <f>'FASE 3'!H34</f>
        <v>0</v>
      </c>
    </row>
    <row r="31" spans="1:7" ht="20.100000000000001" customHeight="1" x14ac:dyDescent="0.25">
      <c r="A31" s="138">
        <f>'Matrículas CET'!A29</f>
        <v>0</v>
      </c>
      <c r="B31" s="104">
        <f>'HORARIO 3'!B31</f>
        <v>2.0833333333333332E-2</v>
      </c>
      <c r="C31" s="150">
        <f>'Matrículas CET'!C29</f>
        <v>0</v>
      </c>
      <c r="D31" s="150">
        <f>'Matrículas CET'!E29</f>
        <v>0</v>
      </c>
      <c r="E31" s="141">
        <f>'FASE 3'!G35</f>
        <v>0</v>
      </c>
      <c r="F31" s="141">
        <f>'FASE 3'!H35</f>
        <v>0</v>
      </c>
      <c r="G31" s="142">
        <f>'FASE 3'!H35</f>
        <v>0</v>
      </c>
    </row>
    <row r="32" spans="1:7" ht="20.100000000000001" customHeight="1" x14ac:dyDescent="0.25">
      <c r="A32" s="138">
        <f>'Matrículas CET'!A30</f>
        <v>0</v>
      </c>
      <c r="B32" s="104">
        <f>'HORARIO 3'!B32</f>
        <v>2.0833333333333332E-2</v>
      </c>
      <c r="C32" s="150">
        <f>'Matrículas CET'!C30</f>
        <v>0</v>
      </c>
      <c r="D32" s="150">
        <f>'Matrículas CET'!E30</f>
        <v>0</v>
      </c>
      <c r="E32" s="141">
        <f>'FASE 3'!G36</f>
        <v>0</v>
      </c>
      <c r="F32" s="141">
        <f>'FASE 3'!H36</f>
        <v>0</v>
      </c>
      <c r="G32" s="142">
        <f>'FASE 3'!H36</f>
        <v>0</v>
      </c>
    </row>
    <row r="33" spans="1:7" ht="20.100000000000001" customHeight="1" x14ac:dyDescent="0.25">
      <c r="A33" s="138">
        <f>'Matrículas CET'!A31</f>
        <v>0</v>
      </c>
      <c r="B33" s="104">
        <f>'HORARIO 3'!B33</f>
        <v>2.0833333333333332E-2</v>
      </c>
      <c r="C33" s="150">
        <f>'Matrículas CET'!C31</f>
        <v>0</v>
      </c>
      <c r="D33" s="150">
        <f>'Matrículas CET'!E31</f>
        <v>0</v>
      </c>
      <c r="E33" s="141">
        <f>'FASE 3'!G37</f>
        <v>0</v>
      </c>
      <c r="F33" s="141">
        <f>'FASE 3'!H37</f>
        <v>0</v>
      </c>
      <c r="G33" s="142">
        <f>'FASE 3'!H37</f>
        <v>0</v>
      </c>
    </row>
    <row r="34" spans="1:7" ht="20.100000000000001" customHeight="1" x14ac:dyDescent="0.25">
      <c r="A34" s="138">
        <f>'Matrículas CET'!A32</f>
        <v>0</v>
      </c>
      <c r="B34" s="104">
        <f>'HORARIO 3'!B34</f>
        <v>2.0833333333333332E-2</v>
      </c>
      <c r="C34" s="150">
        <f>'Matrículas CET'!C32</f>
        <v>0</v>
      </c>
      <c r="D34" s="150">
        <f>'Matrículas CET'!E32</f>
        <v>0</v>
      </c>
      <c r="E34" s="141">
        <f>'FASE 3'!G38</f>
        <v>0</v>
      </c>
      <c r="F34" s="141">
        <f>'FASE 3'!H38</f>
        <v>0</v>
      </c>
      <c r="G34" s="142">
        <f>'FASE 3'!H38</f>
        <v>0</v>
      </c>
    </row>
    <row r="35" spans="1:7" ht="20.100000000000001" customHeight="1" x14ac:dyDescent="0.25">
      <c r="A35" s="138">
        <f>'Matrículas CET'!A33</f>
        <v>0</v>
      </c>
      <c r="B35" s="104">
        <f>'HORARIO 3'!B35</f>
        <v>2.0833333333333332E-2</v>
      </c>
      <c r="C35" s="150">
        <f>'Matrículas CET'!C33</f>
        <v>0</v>
      </c>
      <c r="D35" s="150">
        <f>'Matrículas CET'!E33</f>
        <v>0</v>
      </c>
      <c r="E35" s="141">
        <f>'FASE 3'!G39</f>
        <v>0</v>
      </c>
      <c r="F35" s="141">
        <f>'FASE 3'!H39</f>
        <v>0</v>
      </c>
      <c r="G35" s="142">
        <f>'FASE 3'!H39</f>
        <v>0</v>
      </c>
    </row>
    <row r="36" spans="1:7" ht="20.100000000000001" customHeight="1" x14ac:dyDescent="0.25">
      <c r="A36" s="138">
        <f>'Matrículas CET'!A34</f>
        <v>0</v>
      </c>
      <c r="B36" s="104">
        <f>'HORARIO 3'!B36</f>
        <v>2.0833333333333332E-2</v>
      </c>
      <c r="C36" s="150">
        <f>'Matrículas CET'!C34</f>
        <v>0</v>
      </c>
      <c r="D36" s="150">
        <f>'Matrículas CET'!E34</f>
        <v>0</v>
      </c>
      <c r="E36" s="141">
        <f>'FASE 3'!G40</f>
        <v>0</v>
      </c>
      <c r="F36" s="141">
        <f>'FASE 3'!H40</f>
        <v>0</v>
      </c>
      <c r="G36" s="142">
        <f>'FASE 3'!H40</f>
        <v>0</v>
      </c>
    </row>
    <row r="37" spans="1:7" ht="20.100000000000001" customHeight="1" x14ac:dyDescent="0.25">
      <c r="A37" s="138">
        <f>'Matrículas CET'!A35</f>
        <v>0</v>
      </c>
      <c r="B37" s="104">
        <f>'HORARIO 3'!B37</f>
        <v>2.0833333333333332E-2</v>
      </c>
      <c r="C37" s="150">
        <f>'Matrículas CET'!C35</f>
        <v>0</v>
      </c>
      <c r="D37" s="150">
        <f>'Matrículas CET'!E35</f>
        <v>0</v>
      </c>
      <c r="E37" s="141">
        <f>'FASE 3'!G41</f>
        <v>0</v>
      </c>
      <c r="F37" s="141">
        <f>'FASE 3'!H41</f>
        <v>0</v>
      </c>
      <c r="G37" s="142">
        <f>'FASE 3'!H41</f>
        <v>0</v>
      </c>
    </row>
    <row r="38" spans="1:7" ht="20.100000000000001" customHeight="1" x14ac:dyDescent="0.25">
      <c r="A38" s="138">
        <f>'Matrículas CET'!A36</f>
        <v>0</v>
      </c>
      <c r="B38" s="104">
        <f>'HORARIO 3'!B38</f>
        <v>2.0833333333333332E-2</v>
      </c>
      <c r="C38" s="150">
        <f>'Matrículas CET'!C36</f>
        <v>0</v>
      </c>
      <c r="D38" s="150">
        <f>'Matrículas CET'!E36</f>
        <v>0</v>
      </c>
      <c r="E38" s="141">
        <f>'FASE 3'!G42</f>
        <v>0</v>
      </c>
      <c r="F38" s="141">
        <f>'FASE 3'!H42</f>
        <v>0</v>
      </c>
      <c r="G38" s="142">
        <f>'FASE 3'!H42</f>
        <v>0</v>
      </c>
    </row>
    <row r="39" spans="1:7" ht="20.100000000000001" customHeight="1" x14ac:dyDescent="0.25">
      <c r="A39" s="138">
        <f>'Matrículas CET'!A37</f>
        <v>0</v>
      </c>
      <c r="B39" s="104">
        <f>'HORARIO 3'!B39</f>
        <v>2.0833333333333332E-2</v>
      </c>
      <c r="C39" s="150">
        <f>'Matrículas CET'!C37</f>
        <v>0</v>
      </c>
      <c r="D39" s="150">
        <f>'Matrículas CET'!E37</f>
        <v>0</v>
      </c>
      <c r="E39" s="141">
        <f>'FASE 3'!G43</f>
        <v>0</v>
      </c>
      <c r="F39" s="141">
        <f>'FASE 3'!H43</f>
        <v>0</v>
      </c>
      <c r="G39" s="142">
        <f>'FASE 3'!H43</f>
        <v>0</v>
      </c>
    </row>
    <row r="40" spans="1:7" ht="20.100000000000001" customHeight="1" x14ac:dyDescent="0.25">
      <c r="A40" s="138">
        <f>'Matrículas CET'!A38</f>
        <v>0</v>
      </c>
      <c r="B40" s="104">
        <f>'HORARIO 3'!B40</f>
        <v>2.0833333333333332E-2</v>
      </c>
      <c r="C40" s="150">
        <f>'Matrículas CET'!C38</f>
        <v>0</v>
      </c>
      <c r="D40" s="150">
        <f>'Matrículas CET'!E38</f>
        <v>0</v>
      </c>
      <c r="E40" s="141">
        <f>'FASE 3'!G44</f>
        <v>0</v>
      </c>
      <c r="F40" s="141">
        <f>'FASE 3'!H44</f>
        <v>0</v>
      </c>
      <c r="G40" s="142">
        <f>'FASE 3'!H44</f>
        <v>0</v>
      </c>
    </row>
    <row r="41" spans="1:7" ht="20.100000000000001" customHeight="1" x14ac:dyDescent="0.25">
      <c r="A41" s="138">
        <f>'Matrículas CET'!A39</f>
        <v>0</v>
      </c>
      <c r="B41" s="104">
        <f>'HORARIO 3'!B41</f>
        <v>2.0833333333333332E-2</v>
      </c>
      <c r="C41" s="150">
        <f>'Matrículas CET'!C39</f>
        <v>0</v>
      </c>
      <c r="D41" s="150">
        <f>'Matrículas CET'!E39</f>
        <v>0</v>
      </c>
      <c r="E41" s="141">
        <f>'FASE 3'!G45</f>
        <v>0</v>
      </c>
      <c r="F41" s="141">
        <f>'FASE 3'!H45</f>
        <v>0</v>
      </c>
      <c r="G41" s="142">
        <f>'FASE 3'!H45</f>
        <v>0</v>
      </c>
    </row>
    <row r="42" spans="1:7" ht="20.100000000000001" customHeight="1" x14ac:dyDescent="0.25">
      <c r="A42" s="138">
        <f>'Matrículas CET'!A40</f>
        <v>0</v>
      </c>
      <c r="B42" s="104" t="e">
        <f>'HORARIO 3'!#REF!</f>
        <v>#REF!</v>
      </c>
      <c r="C42" s="150">
        <f>'Matrículas CET'!C40</f>
        <v>0</v>
      </c>
      <c r="D42" s="150">
        <f>'Matrículas CET'!E40</f>
        <v>0</v>
      </c>
      <c r="E42" s="141" t="e">
        <f>'FASE 3'!#REF!</f>
        <v>#REF!</v>
      </c>
      <c r="F42" s="141" t="e">
        <f>'FASE 3'!#REF!</f>
        <v>#REF!</v>
      </c>
      <c r="G42" s="142" t="e">
        <f>'FASE 3'!#REF!</f>
        <v>#REF!</v>
      </c>
    </row>
    <row r="43" spans="1:7" ht="20.100000000000001" customHeight="1" x14ac:dyDescent="0.25">
      <c r="A43" s="138">
        <f>'Matrículas CET'!A41</f>
        <v>0</v>
      </c>
      <c r="B43" s="104" t="e">
        <f>'HORARIO 3'!#REF!</f>
        <v>#REF!</v>
      </c>
      <c r="C43" s="150">
        <f>'Matrículas CET'!C41</f>
        <v>0</v>
      </c>
      <c r="D43" s="150">
        <f>'Matrículas CET'!E41</f>
        <v>0</v>
      </c>
      <c r="E43" s="141" t="e">
        <f>'FASE 3'!#REF!</f>
        <v>#REF!</v>
      </c>
      <c r="F43" s="141" t="e">
        <f>'FASE 3'!#REF!</f>
        <v>#REF!</v>
      </c>
      <c r="G43" s="142" t="e">
        <f>'FASE 3'!#REF!</f>
        <v>#REF!</v>
      </c>
    </row>
    <row r="44" spans="1:7" ht="20.100000000000001" customHeight="1" x14ac:dyDescent="0.25">
      <c r="A44" s="138">
        <f>'Matrículas CET'!A42</f>
        <v>0</v>
      </c>
      <c r="B44" s="104" t="e">
        <f>'HORARIO 3'!#REF!</f>
        <v>#REF!</v>
      </c>
      <c r="C44" s="150">
        <f>'Matrículas CET'!C42</f>
        <v>0</v>
      </c>
      <c r="D44" s="150">
        <f>'Matrículas CET'!E42</f>
        <v>0</v>
      </c>
      <c r="E44" s="141" t="e">
        <f>'FASE 3'!#REF!</f>
        <v>#REF!</v>
      </c>
      <c r="F44" s="141" t="e">
        <f>'FASE 3'!#REF!</f>
        <v>#REF!</v>
      </c>
      <c r="G44" s="142" t="e">
        <f>'FASE 3'!#REF!</f>
        <v>#REF!</v>
      </c>
    </row>
    <row r="45" spans="1:7" ht="20.100000000000001" customHeight="1" x14ac:dyDescent="0.25">
      <c r="A45" s="138">
        <f>'Matrículas CET'!A43</f>
        <v>0</v>
      </c>
      <c r="B45" s="104" t="e">
        <f>'HORARIO 3'!#REF!</f>
        <v>#REF!</v>
      </c>
      <c r="C45" s="150">
        <f>'Matrículas CET'!C43</f>
        <v>0</v>
      </c>
      <c r="D45" s="150">
        <f>'Matrículas CET'!E43</f>
        <v>0</v>
      </c>
      <c r="E45" s="141" t="e">
        <f>'FASE 3'!#REF!</f>
        <v>#REF!</v>
      </c>
      <c r="F45" s="141" t="e">
        <f>'FASE 3'!#REF!</f>
        <v>#REF!</v>
      </c>
      <c r="G45" s="142" t="e">
        <f>'FASE 3'!#REF!</f>
        <v>#REF!</v>
      </c>
    </row>
    <row r="46" spans="1:7" ht="20.100000000000001" customHeight="1" x14ac:dyDescent="0.25">
      <c r="A46" s="138">
        <f>'Matrículas CET'!A44</f>
        <v>0</v>
      </c>
      <c r="B46" s="104" t="e">
        <f>'HORARIO 3'!#REF!</f>
        <v>#REF!</v>
      </c>
      <c r="C46" s="150">
        <f>'Matrículas CET'!C44</f>
        <v>0</v>
      </c>
      <c r="D46" s="150">
        <f>'Matrículas CET'!E44</f>
        <v>0</v>
      </c>
      <c r="E46" s="141" t="e">
        <f>'FASE 3'!#REF!</f>
        <v>#REF!</v>
      </c>
      <c r="F46" s="141" t="e">
        <f>'FASE 3'!#REF!</f>
        <v>#REF!</v>
      </c>
      <c r="G46" s="142" t="e">
        <f>'FASE 3'!#REF!</f>
        <v>#REF!</v>
      </c>
    </row>
    <row r="47" spans="1:7" ht="20.100000000000001" customHeight="1" x14ac:dyDescent="0.25">
      <c r="A47" s="138">
        <f>'Matrículas CET'!A45</f>
        <v>0</v>
      </c>
      <c r="B47" s="104" t="e">
        <f>'HORARIO 3'!#REF!</f>
        <v>#REF!</v>
      </c>
      <c r="C47" s="150">
        <f>'Matrículas CET'!C45</f>
        <v>0</v>
      </c>
      <c r="D47" s="150">
        <f>'Matrículas CET'!E45</f>
        <v>0</v>
      </c>
      <c r="E47" s="141" t="e">
        <f>'FASE 3'!#REF!</f>
        <v>#REF!</v>
      </c>
      <c r="F47" s="141" t="e">
        <f>'FASE 3'!#REF!</f>
        <v>#REF!</v>
      </c>
      <c r="G47" s="142" t="e">
        <f>'FASE 3'!#REF!</f>
        <v>#REF!</v>
      </c>
    </row>
    <row r="48" spans="1:7" ht="20.100000000000001" customHeight="1" x14ac:dyDescent="0.25">
      <c r="A48" s="138">
        <f>'Matrículas CET'!A46</f>
        <v>0</v>
      </c>
      <c r="B48" s="104" t="e">
        <f>'HORARIO 3'!#REF!</f>
        <v>#REF!</v>
      </c>
      <c r="C48" s="150">
        <f>'Matrículas CET'!C46</f>
        <v>0</v>
      </c>
      <c r="D48" s="150">
        <f>'Matrículas CET'!E46</f>
        <v>0</v>
      </c>
      <c r="E48" s="141" t="e">
        <f>'FASE 3'!#REF!</f>
        <v>#REF!</v>
      </c>
      <c r="F48" s="141" t="e">
        <f>'FASE 3'!#REF!</f>
        <v>#REF!</v>
      </c>
      <c r="G48" s="142" t="e">
        <f>'FASE 3'!#REF!</f>
        <v>#REF!</v>
      </c>
    </row>
    <row r="49" spans="1:7" ht="20.100000000000001" customHeight="1" x14ac:dyDescent="0.25">
      <c r="A49" s="138">
        <f>'Matrículas CET'!A47</f>
        <v>0</v>
      </c>
      <c r="B49" s="104" t="e">
        <f>'HORARIO 3'!#REF!</f>
        <v>#REF!</v>
      </c>
      <c r="C49" s="150">
        <f>'Matrículas CET'!C47</f>
        <v>0</v>
      </c>
      <c r="D49" s="150">
        <f>'Matrículas CET'!E47</f>
        <v>0</v>
      </c>
      <c r="E49" s="141" t="e">
        <f>'FASE 3'!#REF!</f>
        <v>#REF!</v>
      </c>
      <c r="F49" s="141" t="e">
        <f>'FASE 3'!#REF!</f>
        <v>#REF!</v>
      </c>
      <c r="G49" s="142" t="e">
        <f>'FASE 3'!#REF!</f>
        <v>#REF!</v>
      </c>
    </row>
    <row r="50" spans="1:7" ht="20.100000000000001" customHeight="1" x14ac:dyDescent="0.25">
      <c r="A50" s="138">
        <f>'Matrículas CET'!A48</f>
        <v>0</v>
      </c>
      <c r="B50" s="104" t="e">
        <f>'HORARIO 3'!#REF!</f>
        <v>#REF!</v>
      </c>
      <c r="C50" s="150">
        <f>'Matrículas CET'!C48</f>
        <v>0</v>
      </c>
      <c r="D50" s="150">
        <f>'Matrículas CET'!E48</f>
        <v>0</v>
      </c>
      <c r="E50" s="141" t="e">
        <f>'FASE 3'!#REF!</f>
        <v>#REF!</v>
      </c>
      <c r="F50" s="141" t="e">
        <f>'FASE 3'!#REF!</f>
        <v>#REF!</v>
      </c>
      <c r="G50" s="142" t="e">
        <f>'FASE 3'!#REF!</f>
        <v>#REF!</v>
      </c>
    </row>
    <row r="51" spans="1:7" ht="20.100000000000001" customHeight="1" x14ac:dyDescent="0.25">
      <c r="A51" s="138">
        <f>'Matrículas CET'!A49</f>
        <v>0</v>
      </c>
      <c r="B51" s="104" t="e">
        <f>'HORARIO 3'!#REF!</f>
        <v>#REF!</v>
      </c>
      <c r="C51" s="150">
        <f>'Matrículas CET'!C49</f>
        <v>0</v>
      </c>
      <c r="D51" s="150">
        <f>'Matrículas CET'!E49</f>
        <v>0</v>
      </c>
      <c r="E51" s="141" t="e">
        <f>'FASE 3'!#REF!</f>
        <v>#REF!</v>
      </c>
      <c r="F51" s="141" t="e">
        <f>'FASE 3'!#REF!</f>
        <v>#REF!</v>
      </c>
      <c r="G51" s="142" t="e">
        <f>'FASE 3'!#REF!</f>
        <v>#REF!</v>
      </c>
    </row>
    <row r="52" spans="1:7" ht="20.100000000000001" customHeight="1" x14ac:dyDescent="0.25">
      <c r="A52" s="138">
        <f>'Matrículas CET'!A50</f>
        <v>0</v>
      </c>
      <c r="B52" s="104" t="e">
        <f>'HORARIO 3'!#REF!</f>
        <v>#REF!</v>
      </c>
      <c r="C52" s="150">
        <f>'Matrículas CET'!C50</f>
        <v>0</v>
      </c>
      <c r="D52" s="150">
        <f>'Matrículas CET'!E50</f>
        <v>0</v>
      </c>
      <c r="E52" s="141" t="e">
        <f>'FASE 3'!#REF!</f>
        <v>#REF!</v>
      </c>
      <c r="F52" s="141" t="e">
        <f>'FASE 3'!#REF!</f>
        <v>#REF!</v>
      </c>
      <c r="G52" s="142" t="e">
        <f>'FASE 3'!#REF!</f>
        <v>#REF!</v>
      </c>
    </row>
    <row r="53" spans="1:7" ht="20.100000000000001" customHeight="1" x14ac:dyDescent="0.25">
      <c r="A53" s="138">
        <f>'Matrículas CET'!A51</f>
        <v>0</v>
      </c>
      <c r="B53" s="104" t="e">
        <f>'HORARIO 3'!#REF!</f>
        <v>#REF!</v>
      </c>
      <c r="C53" s="150">
        <f>'Matrículas CET'!C51</f>
        <v>0</v>
      </c>
      <c r="D53" s="150">
        <f>'Matrículas CET'!E51</f>
        <v>0</v>
      </c>
      <c r="E53" s="141" t="e">
        <f>'FASE 3'!#REF!</f>
        <v>#REF!</v>
      </c>
      <c r="F53" s="141" t="e">
        <f>'FASE 3'!#REF!</f>
        <v>#REF!</v>
      </c>
      <c r="G53" s="142" t="e">
        <f>'FASE 3'!#REF!</f>
        <v>#REF!</v>
      </c>
    </row>
    <row r="54" spans="1:7" ht="20.100000000000001" customHeight="1" thickBot="1" x14ac:dyDescent="0.3">
      <c r="A54" s="143">
        <f>'Matrículas CET'!A52</f>
        <v>0</v>
      </c>
      <c r="B54" s="106" t="e">
        <f>'HORARIO 3'!#REF!</f>
        <v>#REF!</v>
      </c>
      <c r="C54" s="152">
        <f>'Matrículas CET'!C52</f>
        <v>0</v>
      </c>
      <c r="D54" s="152">
        <f>'Matrículas CET'!E52</f>
        <v>0</v>
      </c>
      <c r="E54" s="144" t="e">
        <f>'FASE 3'!#REF!</f>
        <v>#REF!</v>
      </c>
      <c r="F54" s="144" t="e">
        <f>'FASE 3'!#REF!</f>
        <v>#REF!</v>
      </c>
      <c r="G54" s="145" t="e">
        <f>'FASE 3'!#REF!</f>
        <v>#REF!</v>
      </c>
    </row>
    <row r="55" spans="1:7" ht="13.5" thickTop="1" x14ac:dyDescent="0.2"/>
  </sheetData>
  <mergeCells count="9">
    <mergeCell ref="A1:G1"/>
    <mergeCell ref="A2:G2"/>
    <mergeCell ref="A3:A4"/>
    <mergeCell ref="B3:B4"/>
    <mergeCell ref="C3:C4"/>
    <mergeCell ref="G3:G4"/>
    <mergeCell ref="D3:D4"/>
    <mergeCell ref="E3:E4"/>
    <mergeCell ref="F3:F4"/>
  </mergeCells>
  <phoneticPr fontId="0" type="noConversion"/>
  <pageMargins left="0.39370078740157483" right="0.35433070866141736" top="1.4566929133858268" bottom="0.35433070866141736" header="0.27559055118110237" footer="0"/>
  <pageSetup paperSize="9" scale="75" orientation="landscape" horizontalDpi="300" verticalDpi="300" r:id="rId1"/>
  <headerFooter alignWithMargins="0">
    <oddHeader xml:space="preserve">&amp;L&amp;G&amp;C&amp;"Arial,Negrita Cursiva"&amp;14
V RAID Club Hípico el Corzo  2012
CEN 0* &amp;R&amp;"Arial Black,Normal"&amp;12&amp;G
&amp;D 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E53"/>
  <sheetViews>
    <sheetView showGridLines="0" topLeftCell="A4" zoomScaleNormal="100" workbookViewId="0">
      <selection activeCell="G23" sqref="G23"/>
    </sheetView>
  </sheetViews>
  <sheetFormatPr baseColWidth="10" defaultRowHeight="12.75" x14ac:dyDescent="0.2"/>
  <cols>
    <col min="1" max="1" width="4.7109375" customWidth="1"/>
    <col min="2" max="2" width="9.140625" customWidth="1"/>
    <col min="3" max="4" width="33.7109375" customWidth="1"/>
  </cols>
  <sheetData>
    <row r="1" spans="2:5" ht="15.75" x14ac:dyDescent="0.25">
      <c r="B1" s="322" t="s">
        <v>58</v>
      </c>
      <c r="C1" s="322"/>
      <c r="D1" s="322"/>
      <c r="E1" s="322"/>
    </row>
    <row r="2" spans="2:5" ht="13.5" thickBot="1" x14ac:dyDescent="0.25"/>
    <row r="3" spans="2:5" ht="20.25" customHeight="1" thickTop="1" thickBot="1" x14ac:dyDescent="0.25">
      <c r="B3" s="17" t="s">
        <v>2</v>
      </c>
      <c r="C3" s="18" t="s">
        <v>0</v>
      </c>
      <c r="D3" s="18" t="s">
        <v>1</v>
      </c>
      <c r="E3" s="19" t="s">
        <v>18</v>
      </c>
    </row>
    <row r="4" spans="2:5" ht="14.1" customHeight="1" thickTop="1" x14ac:dyDescent="0.2">
      <c r="B4" s="267">
        <f>'Matrículas CET'!A3</f>
        <v>116</v>
      </c>
      <c r="C4" s="241" t="str">
        <f>'Matrículas CET'!C3</f>
        <v>JOSE LUIS BALSINHAS</v>
      </c>
      <c r="D4" s="241" t="str">
        <f>'Matrículas CET'!E3</f>
        <v>DIAMANT DES AYSSADES</v>
      </c>
      <c r="E4" s="268">
        <f>'FASE 3'!N9</f>
        <v>1.3078703703703898E-3</v>
      </c>
    </row>
    <row r="5" spans="2:5" ht="14.1" customHeight="1" x14ac:dyDescent="0.2">
      <c r="B5" s="269">
        <f>'Matrículas CET'!A4</f>
        <v>117</v>
      </c>
      <c r="C5" s="242" t="str">
        <f>'Matrículas CET'!C4</f>
        <v>JOAO PEDRO CARPINTEIRO</v>
      </c>
      <c r="D5" s="242" t="str">
        <f>'Matrículas CET'!E4</f>
        <v>KALKO DE NERAC</v>
      </c>
      <c r="E5" s="270">
        <f>'FASE 3'!N10</f>
        <v>3.0439814814815502E-3</v>
      </c>
    </row>
    <row r="6" spans="2:5" ht="14.1" customHeight="1" x14ac:dyDescent="0.2">
      <c r="B6" s="269">
        <f>'Matrículas CET'!A5</f>
        <v>118</v>
      </c>
      <c r="C6" s="242" t="str">
        <f>'Matrículas CET'!C5</f>
        <v>JAVIER GRAGERA</v>
      </c>
      <c r="D6" s="242" t="str">
        <f>'Matrículas CET'!E5</f>
        <v>AYSTIC DE PIBOUL</v>
      </c>
      <c r="E6" s="270">
        <f>'FASE 3'!N11</f>
        <v>3.0208333333332504E-3</v>
      </c>
    </row>
    <row r="7" spans="2:5" ht="14.1" customHeight="1" x14ac:dyDescent="0.2">
      <c r="B7" s="269">
        <f>'Matrículas CET'!A6</f>
        <v>108</v>
      </c>
      <c r="C7" s="242" t="str">
        <f>'Matrículas CET'!C6</f>
        <v>PABLO DELGADO</v>
      </c>
      <c r="D7" s="242" t="str">
        <f>'Matrículas CET'!E6</f>
        <v>ERET DE LUC</v>
      </c>
      <c r="E7" s="270">
        <f>'FASE 3'!N12</f>
        <v>3.2291666666667274E-3</v>
      </c>
    </row>
    <row r="8" spans="2:5" ht="14.1" customHeight="1" x14ac:dyDescent="0.2">
      <c r="B8" s="269">
        <f>'Matrículas CET'!A7</f>
        <v>120</v>
      </c>
      <c r="C8" s="242" t="str">
        <f>'Matrículas CET'!C7</f>
        <v>JOAO RODRIGUES</v>
      </c>
      <c r="D8" s="242" t="str">
        <f>'Matrículas CET'!E7</f>
        <v>EMIR DU BARTHAS</v>
      </c>
      <c r="E8" s="270">
        <f>'FASE 3'!N13</f>
        <v>1.9444444444445264E-3</v>
      </c>
    </row>
    <row r="9" spans="2:5" ht="14.1" customHeight="1" x14ac:dyDescent="0.2">
      <c r="B9" s="269">
        <f>'Matrículas CET'!A8</f>
        <v>121</v>
      </c>
      <c r="C9" s="242" t="str">
        <f>'Matrículas CET'!C8</f>
        <v>IVAN GASPAR</v>
      </c>
      <c r="D9" s="242" t="str">
        <f>'Matrículas CET'!E8</f>
        <v>SAULA</v>
      </c>
      <c r="E9" s="270">
        <f>'FASE 3'!N14</f>
        <v>1.9328703703703765E-3</v>
      </c>
    </row>
    <row r="10" spans="2:5" ht="14.1" customHeight="1" x14ac:dyDescent="0.2">
      <c r="B10" s="269">
        <f>'Matrículas CET'!A9</f>
        <v>122</v>
      </c>
      <c r="C10" s="242" t="str">
        <f>'Matrículas CET'!C9</f>
        <v>NATALIA VILELA</v>
      </c>
      <c r="D10" s="242" t="str">
        <f>'Matrículas CET'!E9</f>
        <v>JALEO</v>
      </c>
      <c r="E10" s="270">
        <f>'FASE 3'!N15</f>
        <v>-4.8958333333333215E-3</v>
      </c>
    </row>
    <row r="11" spans="2:5" ht="14.1" customHeight="1" x14ac:dyDescent="0.2">
      <c r="B11" s="269">
        <f>'Matrículas CET'!A10</f>
        <v>123</v>
      </c>
      <c r="C11" s="242" t="str">
        <f>'Matrículas CET'!C10</f>
        <v>CRISTINA LOBERA</v>
      </c>
      <c r="D11" s="242" t="str">
        <f>'Matrículas CET'!E10</f>
        <v>IAKARI BC FNMS</v>
      </c>
      <c r="E11" s="270">
        <f>'FASE 3'!N16</f>
        <v>2.0833333333333259E-3</v>
      </c>
    </row>
    <row r="12" spans="2:5" ht="14.1" customHeight="1" x14ac:dyDescent="0.2">
      <c r="B12" s="269">
        <f>'Matrículas CET'!A11</f>
        <v>119</v>
      </c>
      <c r="C12" s="242" t="str">
        <f>'Matrículas CET'!C11</f>
        <v>BELEN GARCIA ROJAS</v>
      </c>
      <c r="D12" s="242" t="str">
        <f>'Matrículas CET'!E11</f>
        <v>ADIR DE LIXUS</v>
      </c>
      <c r="E12" s="270">
        <f>'FASE 3'!N17</f>
        <v>1.5162037037036447E-3</v>
      </c>
    </row>
    <row r="13" spans="2:5" ht="14.1" customHeight="1" x14ac:dyDescent="0.2">
      <c r="B13" s="269">
        <f>'Matrículas CET'!A12</f>
        <v>100</v>
      </c>
      <c r="C13" s="242" t="str">
        <f>'Matrículas CET'!C12</f>
        <v>JOSE ISIDRO SANTOLALLA</v>
      </c>
      <c r="D13" s="242" t="str">
        <f>'Matrículas CET'!E12</f>
        <v>ZIPI JS</v>
      </c>
      <c r="E13" s="270">
        <f>'FASE 3'!N18</f>
        <v>1.5162037037036447E-3</v>
      </c>
    </row>
    <row r="14" spans="2:5" ht="14.1" customHeight="1" x14ac:dyDescent="0.2">
      <c r="B14" s="269">
        <f>'Matrículas CET'!A13</f>
        <v>0</v>
      </c>
      <c r="C14" s="242">
        <f>'Matrículas CET'!C13</f>
        <v>0</v>
      </c>
      <c r="D14" s="242">
        <f>'Matrículas CET'!E13</f>
        <v>0</v>
      </c>
      <c r="E14" s="270">
        <f>'FASE 3'!N19</f>
        <v>0</v>
      </c>
    </row>
    <row r="15" spans="2:5" ht="14.1" customHeight="1" x14ac:dyDescent="0.2">
      <c r="B15" s="269">
        <f>'Matrículas CET'!A14</f>
        <v>0</v>
      </c>
      <c r="C15" s="242">
        <f>'Matrículas CET'!C14</f>
        <v>0</v>
      </c>
      <c r="D15" s="242">
        <f>'Matrículas CET'!E14</f>
        <v>0</v>
      </c>
      <c r="E15" s="270">
        <f>'FASE 3'!N20</f>
        <v>0</v>
      </c>
    </row>
    <row r="16" spans="2:5" ht="14.1" customHeight="1" x14ac:dyDescent="0.2">
      <c r="B16" s="269">
        <f>'Matrículas CET'!A15</f>
        <v>0</v>
      </c>
      <c r="C16" s="242">
        <f>'Matrículas CET'!C15</f>
        <v>0</v>
      </c>
      <c r="D16" s="242">
        <f>'Matrículas CET'!E15</f>
        <v>0</v>
      </c>
      <c r="E16" s="270">
        <f>'FASE 3'!N21</f>
        <v>0</v>
      </c>
    </row>
    <row r="17" spans="2:5" ht="14.1" customHeight="1" x14ac:dyDescent="0.2">
      <c r="B17" s="269">
        <f>'Matrículas CET'!A16</f>
        <v>0</v>
      </c>
      <c r="C17" s="242">
        <f>'Matrículas CET'!C16</f>
        <v>0</v>
      </c>
      <c r="D17" s="242">
        <f>'Matrículas CET'!E16</f>
        <v>0</v>
      </c>
      <c r="E17" s="270">
        <f>'FASE 3'!N22</f>
        <v>0</v>
      </c>
    </row>
    <row r="18" spans="2:5" ht="14.1" customHeight="1" x14ac:dyDescent="0.2">
      <c r="B18" s="269">
        <f>'Matrículas CET'!A17</f>
        <v>0</v>
      </c>
      <c r="C18" s="242">
        <f>'Matrículas CET'!C17</f>
        <v>0</v>
      </c>
      <c r="D18" s="242">
        <f>'Matrículas CET'!E17</f>
        <v>0</v>
      </c>
      <c r="E18" s="270">
        <f>'FASE 3'!N23</f>
        <v>0</v>
      </c>
    </row>
    <row r="19" spans="2:5" ht="14.1" customHeight="1" x14ac:dyDescent="0.2">
      <c r="B19" s="269">
        <f>'Matrículas CET'!A18</f>
        <v>0</v>
      </c>
      <c r="C19" s="242">
        <f>'Matrículas CET'!C18</f>
        <v>0</v>
      </c>
      <c r="D19" s="242">
        <f>'Matrículas CET'!E18</f>
        <v>0</v>
      </c>
      <c r="E19" s="270">
        <f>'FASE 3'!N24</f>
        <v>0</v>
      </c>
    </row>
    <row r="20" spans="2:5" ht="14.1" customHeight="1" x14ac:dyDescent="0.2">
      <c r="B20" s="269">
        <f>'Matrículas CET'!A19</f>
        <v>0</v>
      </c>
      <c r="C20" s="242">
        <f>'Matrículas CET'!C19</f>
        <v>0</v>
      </c>
      <c r="D20" s="242">
        <f>'Matrículas CET'!E19</f>
        <v>0</v>
      </c>
      <c r="E20" s="270">
        <f>'FASE 3'!N25</f>
        <v>0</v>
      </c>
    </row>
    <row r="21" spans="2:5" ht="14.1" customHeight="1" x14ac:dyDescent="0.2">
      <c r="B21" s="269">
        <f>'Matrículas CET'!A20</f>
        <v>0</v>
      </c>
      <c r="C21" s="242">
        <f>'Matrículas CET'!C20</f>
        <v>0</v>
      </c>
      <c r="D21" s="242">
        <f>'Matrículas CET'!E20</f>
        <v>0</v>
      </c>
      <c r="E21" s="270">
        <f>'FASE 3'!N26</f>
        <v>0</v>
      </c>
    </row>
    <row r="22" spans="2:5" ht="14.1" customHeight="1" x14ac:dyDescent="0.2">
      <c r="B22" s="269">
        <f>'Matrículas CET'!A21</f>
        <v>0</v>
      </c>
      <c r="C22" s="242">
        <f>'Matrículas CET'!C21</f>
        <v>0</v>
      </c>
      <c r="D22" s="242">
        <f>'Matrículas CET'!E21</f>
        <v>0</v>
      </c>
      <c r="E22" s="270">
        <f>'FASE 3'!N27</f>
        <v>0</v>
      </c>
    </row>
    <row r="23" spans="2:5" ht="14.1" customHeight="1" x14ac:dyDescent="0.2">
      <c r="B23" s="269">
        <f>'Matrículas CET'!A22</f>
        <v>0</v>
      </c>
      <c r="C23" s="242">
        <f>'Matrículas CET'!C22</f>
        <v>0</v>
      </c>
      <c r="D23" s="242">
        <f>'Matrículas CET'!E22</f>
        <v>0</v>
      </c>
      <c r="E23" s="270">
        <f>'FASE 3'!N28</f>
        <v>0</v>
      </c>
    </row>
    <row r="24" spans="2:5" ht="14.1" customHeight="1" x14ac:dyDescent="0.2">
      <c r="B24" s="269">
        <f>'Matrículas CET'!A23</f>
        <v>0</v>
      </c>
      <c r="C24" s="242">
        <f>'Matrículas CET'!C23</f>
        <v>0</v>
      </c>
      <c r="D24" s="242">
        <f>'Matrículas CET'!E23</f>
        <v>0</v>
      </c>
      <c r="E24" s="270">
        <f>'FASE 3'!N29</f>
        <v>0</v>
      </c>
    </row>
    <row r="25" spans="2:5" ht="14.1" customHeight="1" x14ac:dyDescent="0.2">
      <c r="B25" s="269">
        <f>'Matrículas CET'!A24</f>
        <v>0</v>
      </c>
      <c r="C25" s="242">
        <f>'Matrículas CET'!C24</f>
        <v>0</v>
      </c>
      <c r="D25" s="242">
        <f>'Matrículas CET'!E24</f>
        <v>0</v>
      </c>
      <c r="E25" s="270">
        <f>'FASE 3'!N30</f>
        <v>0</v>
      </c>
    </row>
    <row r="26" spans="2:5" ht="14.1" customHeight="1" x14ac:dyDescent="0.2">
      <c r="B26" s="269">
        <f>'Matrículas CET'!A25</f>
        <v>0</v>
      </c>
      <c r="C26" s="242">
        <f>'Matrículas CET'!C25</f>
        <v>0</v>
      </c>
      <c r="D26" s="242">
        <f>'Matrículas CET'!E25</f>
        <v>0</v>
      </c>
      <c r="E26" s="270">
        <f>'FASE 3'!N31</f>
        <v>0</v>
      </c>
    </row>
    <row r="27" spans="2:5" ht="14.1" customHeight="1" x14ac:dyDescent="0.2">
      <c r="B27" s="269">
        <f>'Matrículas CET'!A26</f>
        <v>0</v>
      </c>
      <c r="C27" s="242">
        <f>'Matrículas CET'!C26</f>
        <v>0</v>
      </c>
      <c r="D27" s="242">
        <f>'Matrículas CET'!E26</f>
        <v>0</v>
      </c>
      <c r="E27" s="270">
        <f>'FASE 3'!N32</f>
        <v>0</v>
      </c>
    </row>
    <row r="28" spans="2:5" ht="14.1" customHeight="1" x14ac:dyDescent="0.2">
      <c r="B28" s="269">
        <f>'Matrículas CET'!A27</f>
        <v>0</v>
      </c>
      <c r="C28" s="242">
        <f>'Matrículas CET'!C27</f>
        <v>0</v>
      </c>
      <c r="D28" s="242">
        <f>'Matrículas CET'!E27</f>
        <v>0</v>
      </c>
      <c r="E28" s="270">
        <f>'FASE 3'!N33</f>
        <v>0</v>
      </c>
    </row>
    <row r="29" spans="2:5" ht="14.1" customHeight="1" x14ac:dyDescent="0.2">
      <c r="B29" s="269">
        <f>'Matrículas CET'!A28</f>
        <v>0</v>
      </c>
      <c r="C29" s="242">
        <f>'Matrículas CET'!C28</f>
        <v>0</v>
      </c>
      <c r="D29" s="242">
        <f>'Matrículas CET'!E28</f>
        <v>0</v>
      </c>
      <c r="E29" s="270">
        <f>'FASE 3'!N34</f>
        <v>0</v>
      </c>
    </row>
    <row r="30" spans="2:5" ht="14.1" customHeight="1" x14ac:dyDescent="0.2">
      <c r="B30" s="269">
        <f>'Matrículas CET'!A29</f>
        <v>0</v>
      </c>
      <c r="C30" s="242">
        <f>'Matrículas CET'!C29</f>
        <v>0</v>
      </c>
      <c r="D30" s="242">
        <f>'Matrículas CET'!E29</f>
        <v>0</v>
      </c>
      <c r="E30" s="270">
        <f>'FASE 3'!N35</f>
        <v>0</v>
      </c>
    </row>
    <row r="31" spans="2:5" ht="14.1" customHeight="1" x14ac:dyDescent="0.2">
      <c r="B31" s="269">
        <f>'Matrículas CET'!A30</f>
        <v>0</v>
      </c>
      <c r="C31" s="242">
        <f>'Matrículas CET'!C30</f>
        <v>0</v>
      </c>
      <c r="D31" s="242">
        <f>'Matrículas CET'!E30</f>
        <v>0</v>
      </c>
      <c r="E31" s="270">
        <f>'FASE 3'!N36</f>
        <v>0</v>
      </c>
    </row>
    <row r="32" spans="2:5" ht="14.1" customHeight="1" x14ac:dyDescent="0.2">
      <c r="B32" s="269">
        <f>'Matrículas CET'!A31</f>
        <v>0</v>
      </c>
      <c r="C32" s="242">
        <f>'Matrículas CET'!C31</f>
        <v>0</v>
      </c>
      <c r="D32" s="242">
        <f>'Matrículas CET'!E31</f>
        <v>0</v>
      </c>
      <c r="E32" s="270">
        <f>'FASE 3'!N37</f>
        <v>0</v>
      </c>
    </row>
    <row r="33" spans="2:5" ht="14.1" customHeight="1" x14ac:dyDescent="0.2">
      <c r="B33" s="269">
        <f>'Matrículas CET'!A32</f>
        <v>0</v>
      </c>
      <c r="C33" s="242">
        <f>'Matrículas CET'!C32</f>
        <v>0</v>
      </c>
      <c r="D33" s="242">
        <f>'Matrículas CET'!E32</f>
        <v>0</v>
      </c>
      <c r="E33" s="270">
        <f>'FASE 3'!N38</f>
        <v>0</v>
      </c>
    </row>
    <row r="34" spans="2:5" ht="14.1" customHeight="1" x14ac:dyDescent="0.2">
      <c r="B34" s="269">
        <f>'Matrículas CET'!A33</f>
        <v>0</v>
      </c>
      <c r="C34" s="242">
        <f>'Matrículas CET'!C33</f>
        <v>0</v>
      </c>
      <c r="D34" s="242">
        <f>'Matrículas CET'!E33</f>
        <v>0</v>
      </c>
      <c r="E34" s="270">
        <f>'FASE 3'!N39</f>
        <v>0</v>
      </c>
    </row>
    <row r="35" spans="2:5" ht="14.1" customHeight="1" x14ac:dyDescent="0.2">
      <c r="B35" s="269">
        <f>'Matrículas CET'!A34</f>
        <v>0</v>
      </c>
      <c r="C35" s="242">
        <f>'Matrículas CET'!C34</f>
        <v>0</v>
      </c>
      <c r="D35" s="242">
        <f>'Matrículas CET'!E34</f>
        <v>0</v>
      </c>
      <c r="E35" s="270">
        <f>'FASE 3'!N40</f>
        <v>0</v>
      </c>
    </row>
    <row r="36" spans="2:5" ht="14.1" customHeight="1" x14ac:dyDescent="0.2">
      <c r="B36" s="269">
        <f>'Matrículas CET'!A35</f>
        <v>0</v>
      </c>
      <c r="C36" s="242">
        <f>'Matrículas CET'!C35</f>
        <v>0</v>
      </c>
      <c r="D36" s="242">
        <f>'Matrículas CET'!E35</f>
        <v>0</v>
      </c>
      <c r="E36" s="270">
        <f>'FASE 3'!N41</f>
        <v>0</v>
      </c>
    </row>
    <row r="37" spans="2:5" ht="14.1" customHeight="1" x14ac:dyDescent="0.2">
      <c r="B37" s="269">
        <f>'Matrículas CET'!A36</f>
        <v>0</v>
      </c>
      <c r="C37" s="242">
        <f>'Matrículas CET'!C36</f>
        <v>0</v>
      </c>
      <c r="D37" s="242">
        <f>'Matrículas CET'!E36</f>
        <v>0</v>
      </c>
      <c r="E37" s="270">
        <f>'FASE 3'!N42</f>
        <v>0</v>
      </c>
    </row>
    <row r="38" spans="2:5" ht="14.1" customHeight="1" x14ac:dyDescent="0.2">
      <c r="B38" s="269">
        <f>'Matrículas CET'!A37</f>
        <v>0</v>
      </c>
      <c r="C38" s="242">
        <f>'Matrículas CET'!C37</f>
        <v>0</v>
      </c>
      <c r="D38" s="242">
        <f>'Matrículas CET'!E37</f>
        <v>0</v>
      </c>
      <c r="E38" s="270">
        <f>'FASE 3'!N43</f>
        <v>0</v>
      </c>
    </row>
    <row r="39" spans="2:5" ht="14.1" customHeight="1" x14ac:dyDescent="0.2">
      <c r="B39" s="269">
        <f>'Matrículas CET'!A38</f>
        <v>0</v>
      </c>
      <c r="C39" s="242">
        <f>'Matrículas CET'!C38</f>
        <v>0</v>
      </c>
      <c r="D39" s="242">
        <f>'Matrículas CET'!E38</f>
        <v>0</v>
      </c>
      <c r="E39" s="270">
        <f>'FASE 3'!N44</f>
        <v>0</v>
      </c>
    </row>
    <row r="40" spans="2:5" ht="14.1" customHeight="1" x14ac:dyDescent="0.2">
      <c r="B40" s="269">
        <f>'Matrículas CET'!A39</f>
        <v>0</v>
      </c>
      <c r="C40" s="242">
        <f>'Matrículas CET'!C39</f>
        <v>0</v>
      </c>
      <c r="D40" s="242">
        <f>'Matrículas CET'!E39</f>
        <v>0</v>
      </c>
      <c r="E40" s="270">
        <f>'FASE 3'!N45</f>
        <v>0</v>
      </c>
    </row>
    <row r="41" spans="2:5" ht="14.1" customHeight="1" x14ac:dyDescent="0.2">
      <c r="B41" s="269">
        <f>'Matrículas CET'!A40</f>
        <v>0</v>
      </c>
      <c r="C41" s="242">
        <f>'Matrículas CET'!C40</f>
        <v>0</v>
      </c>
      <c r="D41" s="242">
        <f>'Matrículas CET'!E40</f>
        <v>0</v>
      </c>
      <c r="E41" s="270" t="e">
        <f>'FASE 3'!#REF!</f>
        <v>#REF!</v>
      </c>
    </row>
    <row r="42" spans="2:5" ht="14.1" customHeight="1" x14ac:dyDescent="0.2">
      <c r="B42" s="269">
        <f>'Matrículas CET'!A41</f>
        <v>0</v>
      </c>
      <c r="C42" s="242">
        <f>'Matrículas CET'!C41</f>
        <v>0</v>
      </c>
      <c r="D42" s="242">
        <f>'Matrículas CET'!E41</f>
        <v>0</v>
      </c>
      <c r="E42" s="270" t="e">
        <f>'FASE 3'!#REF!</f>
        <v>#REF!</v>
      </c>
    </row>
    <row r="43" spans="2:5" ht="14.1" customHeight="1" x14ac:dyDescent="0.2">
      <c r="B43" s="269">
        <f>'Matrículas CET'!A42</f>
        <v>0</v>
      </c>
      <c r="C43" s="242">
        <f>'Matrículas CET'!C42</f>
        <v>0</v>
      </c>
      <c r="D43" s="242">
        <f>'Matrículas CET'!E42</f>
        <v>0</v>
      </c>
      <c r="E43" s="270" t="e">
        <f>'FASE 3'!#REF!</f>
        <v>#REF!</v>
      </c>
    </row>
    <row r="44" spans="2:5" ht="14.1" customHeight="1" x14ac:dyDescent="0.2">
      <c r="B44" s="269">
        <f>'Matrículas CET'!A43</f>
        <v>0</v>
      </c>
      <c r="C44" s="242">
        <f>'Matrículas CET'!C43</f>
        <v>0</v>
      </c>
      <c r="D44" s="242">
        <f>'Matrículas CET'!E43</f>
        <v>0</v>
      </c>
      <c r="E44" s="270" t="e">
        <f>'FASE 3'!#REF!</f>
        <v>#REF!</v>
      </c>
    </row>
    <row r="45" spans="2:5" ht="14.1" customHeight="1" x14ac:dyDescent="0.2">
      <c r="B45" s="269">
        <f>'Matrículas CET'!A44</f>
        <v>0</v>
      </c>
      <c r="C45" s="242">
        <f>'Matrículas CET'!C44</f>
        <v>0</v>
      </c>
      <c r="D45" s="242">
        <f>'Matrículas CET'!E44</f>
        <v>0</v>
      </c>
      <c r="E45" s="270" t="e">
        <f>'FASE 3'!#REF!</f>
        <v>#REF!</v>
      </c>
    </row>
    <row r="46" spans="2:5" ht="14.1" customHeight="1" x14ac:dyDescent="0.2">
      <c r="B46" s="269">
        <f>'Matrículas CET'!A45</f>
        <v>0</v>
      </c>
      <c r="C46" s="242">
        <f>'Matrículas CET'!C45</f>
        <v>0</v>
      </c>
      <c r="D46" s="242">
        <f>'Matrículas CET'!E45</f>
        <v>0</v>
      </c>
      <c r="E46" s="270" t="e">
        <f>'FASE 3'!#REF!</f>
        <v>#REF!</v>
      </c>
    </row>
    <row r="47" spans="2:5" ht="14.1" customHeight="1" x14ac:dyDescent="0.2">
      <c r="B47" s="269">
        <f>'Matrículas CET'!A46</f>
        <v>0</v>
      </c>
      <c r="C47" s="242">
        <f>'Matrículas CET'!C46</f>
        <v>0</v>
      </c>
      <c r="D47" s="242">
        <f>'Matrículas CET'!E46</f>
        <v>0</v>
      </c>
      <c r="E47" s="270" t="e">
        <f>'FASE 3'!#REF!</f>
        <v>#REF!</v>
      </c>
    </row>
    <row r="48" spans="2:5" ht="14.1" customHeight="1" x14ac:dyDescent="0.2">
      <c r="B48" s="269">
        <f>'Matrículas CET'!A47</f>
        <v>0</v>
      </c>
      <c r="C48" s="242">
        <f>'Matrículas CET'!C47</f>
        <v>0</v>
      </c>
      <c r="D48" s="242">
        <f>'Matrículas CET'!E47</f>
        <v>0</v>
      </c>
      <c r="E48" s="270" t="e">
        <f>'FASE 3'!#REF!</f>
        <v>#REF!</v>
      </c>
    </row>
    <row r="49" spans="2:5" ht="14.1" customHeight="1" x14ac:dyDescent="0.2">
      <c r="B49" s="269">
        <f>'Matrículas CET'!A48</f>
        <v>0</v>
      </c>
      <c r="C49" s="242">
        <f>'Matrículas CET'!C48</f>
        <v>0</v>
      </c>
      <c r="D49" s="242">
        <f>'Matrículas CET'!E48</f>
        <v>0</v>
      </c>
      <c r="E49" s="270" t="e">
        <f>'FASE 3'!#REF!</f>
        <v>#REF!</v>
      </c>
    </row>
    <row r="50" spans="2:5" ht="14.1" customHeight="1" x14ac:dyDescent="0.2">
      <c r="B50" s="269">
        <f>'Matrículas CET'!A49</f>
        <v>0</v>
      </c>
      <c r="C50" s="242">
        <f>'Matrículas CET'!C49</f>
        <v>0</v>
      </c>
      <c r="D50" s="242">
        <f>'Matrículas CET'!E49</f>
        <v>0</v>
      </c>
      <c r="E50" s="270" t="e">
        <f>'FASE 3'!#REF!</f>
        <v>#REF!</v>
      </c>
    </row>
    <row r="51" spans="2:5" ht="14.1" customHeight="1" x14ac:dyDescent="0.2">
      <c r="B51" s="269">
        <f>'Matrículas CET'!A50</f>
        <v>0</v>
      </c>
      <c r="C51" s="242">
        <f>'Matrículas CET'!C50</f>
        <v>0</v>
      </c>
      <c r="D51" s="242">
        <f>'Matrículas CET'!E50</f>
        <v>0</v>
      </c>
      <c r="E51" s="270" t="e">
        <f>'FASE 3'!#REF!</f>
        <v>#REF!</v>
      </c>
    </row>
    <row r="52" spans="2:5" ht="14.1" customHeight="1" x14ac:dyDescent="0.2">
      <c r="B52" s="269">
        <f>'Matrículas CET'!A51</f>
        <v>0</v>
      </c>
      <c r="C52" s="242">
        <f>'Matrículas CET'!C51</f>
        <v>0</v>
      </c>
      <c r="D52" s="242">
        <f>'Matrículas CET'!E51</f>
        <v>0</v>
      </c>
      <c r="E52" s="270" t="e">
        <f>'FASE 3'!#REF!</f>
        <v>#REF!</v>
      </c>
    </row>
    <row r="53" spans="2:5" ht="14.1" customHeight="1" thickBot="1" x14ac:dyDescent="0.25">
      <c r="B53" s="271">
        <f>'Matrículas CET'!A52</f>
        <v>0</v>
      </c>
      <c r="C53" s="272">
        <f>'Matrículas CET'!C52</f>
        <v>0</v>
      </c>
      <c r="D53" s="272">
        <f>'Matrículas CET'!E52</f>
        <v>0</v>
      </c>
      <c r="E53" s="273" t="e">
        <f>'FASE 3'!#REF!</f>
        <v>#REF!</v>
      </c>
    </row>
  </sheetData>
  <mergeCells count="1">
    <mergeCell ref="B1:E1"/>
  </mergeCells>
  <phoneticPr fontId="0" type="noConversion"/>
  <pageMargins left="0.47244094488188981" right="0.6692913385826772" top="1.0629921259842521" bottom="0.35433070866141736" header="0.15748031496062992" footer="0"/>
  <pageSetup paperSize="9" orientation="portrait" horizontalDpi="4294967292" r:id="rId1"/>
  <headerFooter alignWithMargins="0">
    <oddHeader>&amp;L&amp;G&amp;C&amp;"Arial,Negrita"&amp;12V RAID Club Hípico el Corzo 2012
CEN 0* &amp;R&amp;"Arial,Negrita"&amp;11&amp;G
&amp;D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X40"/>
  <sheetViews>
    <sheetView showGridLines="0" tabSelected="1" topLeftCell="A2" zoomScale="90" zoomScaleNormal="90" workbookViewId="0">
      <selection activeCell="F15" sqref="F15"/>
    </sheetView>
  </sheetViews>
  <sheetFormatPr baseColWidth="10" defaultRowHeight="12.75" x14ac:dyDescent="0.2"/>
  <cols>
    <col min="1" max="1" width="4.85546875" style="2" customWidth="1"/>
    <col min="2" max="2" width="6.42578125" style="2" customWidth="1"/>
    <col min="3" max="3" width="9.7109375" style="2" customWidth="1"/>
    <col min="4" max="4" width="27.7109375" customWidth="1"/>
    <col min="5" max="5" width="9.7109375" customWidth="1"/>
    <col min="6" max="6" width="20.7109375" customWidth="1"/>
    <col min="7" max="7" width="7.7109375" customWidth="1"/>
    <col min="8" max="9" width="6.7109375" customWidth="1"/>
    <col min="10" max="12" width="7.7109375" customWidth="1"/>
    <col min="13" max="14" width="6.7109375" customWidth="1"/>
    <col min="15" max="17" width="7.7109375" customWidth="1"/>
    <col min="18" max="19" width="6.7109375" customWidth="1"/>
    <col min="20" max="20" width="7.28515625" customWidth="1"/>
    <col min="21" max="21" width="7.7109375" customWidth="1"/>
    <col min="22" max="23" width="6.7109375" customWidth="1"/>
    <col min="24" max="24" width="8.42578125" customWidth="1"/>
  </cols>
  <sheetData>
    <row r="1" spans="1:24" ht="24.75" customHeight="1" thickTop="1" thickBot="1" x14ac:dyDescent="0.35">
      <c r="A1" s="344" t="s">
        <v>22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6"/>
    </row>
    <row r="2" spans="1:24" ht="18" customHeight="1" thickTop="1" x14ac:dyDescent="0.2">
      <c r="A2" s="347" t="s">
        <v>21</v>
      </c>
      <c r="B2" s="349" t="s">
        <v>9</v>
      </c>
      <c r="C2" s="341" t="s">
        <v>101</v>
      </c>
      <c r="D2" s="351" t="s">
        <v>0</v>
      </c>
      <c r="E2" s="354" t="s">
        <v>100</v>
      </c>
      <c r="F2" s="351" t="s">
        <v>1</v>
      </c>
      <c r="G2" s="341" t="s">
        <v>85</v>
      </c>
      <c r="H2" s="341" t="s">
        <v>87</v>
      </c>
      <c r="I2" s="341" t="s">
        <v>104</v>
      </c>
      <c r="J2" s="341" t="s">
        <v>86</v>
      </c>
      <c r="K2" s="341" t="s">
        <v>88</v>
      </c>
      <c r="L2" s="341" t="s">
        <v>91</v>
      </c>
      <c r="M2" s="341" t="s">
        <v>93</v>
      </c>
      <c r="N2" s="341" t="s">
        <v>105</v>
      </c>
      <c r="O2" s="341" t="s">
        <v>102</v>
      </c>
      <c r="P2" s="341" t="s">
        <v>90</v>
      </c>
      <c r="Q2" s="341" t="s">
        <v>92</v>
      </c>
      <c r="R2" s="341" t="s">
        <v>94</v>
      </c>
      <c r="S2" s="341" t="s">
        <v>106</v>
      </c>
      <c r="T2" s="341" t="s">
        <v>103</v>
      </c>
      <c r="U2" s="341" t="s">
        <v>89</v>
      </c>
      <c r="V2" s="341" t="s">
        <v>95</v>
      </c>
      <c r="W2" s="341" t="s">
        <v>107</v>
      </c>
      <c r="X2" s="352" t="s">
        <v>84</v>
      </c>
    </row>
    <row r="3" spans="1:24" ht="27" customHeight="1" thickBot="1" x14ac:dyDescent="0.25">
      <c r="A3" s="348"/>
      <c r="B3" s="350"/>
      <c r="C3" s="343"/>
      <c r="D3" s="311"/>
      <c r="E3" s="355"/>
      <c r="F3" s="311"/>
      <c r="G3" s="343"/>
      <c r="H3" s="343"/>
      <c r="I3" s="343"/>
      <c r="J3" s="342"/>
      <c r="K3" s="343"/>
      <c r="L3" s="343"/>
      <c r="M3" s="343"/>
      <c r="N3" s="343"/>
      <c r="O3" s="342"/>
      <c r="P3" s="343"/>
      <c r="Q3" s="343"/>
      <c r="R3" s="343"/>
      <c r="S3" s="343"/>
      <c r="T3" s="342"/>
      <c r="U3" s="343"/>
      <c r="V3" s="343"/>
      <c r="W3" s="343"/>
      <c r="X3" s="353"/>
    </row>
    <row r="4" spans="1:24" ht="15.95" customHeight="1" thickTop="1" x14ac:dyDescent="0.25">
      <c r="A4" s="86">
        <f>RANK(X4,$X$4:$X$13,1)</f>
        <v>4</v>
      </c>
      <c r="B4" s="147">
        <f>'Matrículas CET'!A3</f>
        <v>116</v>
      </c>
      <c r="C4" s="293">
        <f>'Matrículas CET'!B3</f>
        <v>0</v>
      </c>
      <c r="D4" s="87" t="str">
        <f>'Matrículas CET'!C3</f>
        <v>JOSE LUIS BALSINHAS</v>
      </c>
      <c r="E4" s="87">
        <f>'Matrículas CET'!D3</f>
        <v>0</v>
      </c>
      <c r="F4" s="87" t="str">
        <f>'Matrículas CET'!E3</f>
        <v>DIAMANT DES AYSSADES</v>
      </c>
      <c r="G4" s="274">
        <f>+'FASE 1'!I9</f>
        <v>7.2604166666666692E-2</v>
      </c>
      <c r="H4" s="276">
        <f>+'FASE 1'!R9</f>
        <v>11.477761836441895</v>
      </c>
      <c r="I4" s="276">
        <f>+'FASE 1'!S9</f>
        <v>11.255275910583086</v>
      </c>
      <c r="J4" s="283">
        <f>+'FASE 1'!T9</f>
        <v>7.4039351851851842E-2</v>
      </c>
      <c r="K4" s="283">
        <f>+'FASE 1'!N9</f>
        <v>1.4351851851851505E-3</v>
      </c>
      <c r="L4" s="274">
        <f>+'FASE 2'!I9</f>
        <v>6.4895833333333375E-2</v>
      </c>
      <c r="M4" s="276">
        <f>+'FASE 2'!R9</f>
        <v>12.841091492776886</v>
      </c>
      <c r="N4" s="276">
        <f>+'FASE 2'!S9</f>
        <v>12.58081425825616</v>
      </c>
      <c r="O4" s="283">
        <f>+'FASE 2'!T9</f>
        <v>6.6238425925925992E-2</v>
      </c>
      <c r="P4" s="283">
        <f>+'FASE 2'!N9</f>
        <v>1.3425925925926174E-3</v>
      </c>
      <c r="Q4" s="274">
        <f>+'FASE 3'!I9</f>
        <v>6.5011574074073986E-2</v>
      </c>
      <c r="R4" s="276">
        <f>+'FASE 3'!R9</f>
        <v>12.818230372084743</v>
      </c>
      <c r="S4" s="276">
        <f>+'FASE 3'!S9</f>
        <v>12.565445026178011</v>
      </c>
      <c r="T4" s="283">
        <f>+'FASE 3'!T9</f>
        <v>6.6319444444444375E-2</v>
      </c>
      <c r="U4" s="283">
        <f>+'FASE 3'!N9</f>
        <v>1.3078703703703898E-3</v>
      </c>
      <c r="V4" s="276">
        <f>+('FASE 1'!R9+'FASE 2'!R9+'FASE 3'!R9)/3</f>
        <v>12.379027900434508</v>
      </c>
      <c r="W4" s="276">
        <f>+('FASE 1'!S9+'FASE 2'!S9+'FASE 3'!S9)/3</f>
        <v>12.133845065005753</v>
      </c>
      <c r="X4" s="137">
        <f t="shared" ref="X4:X13" si="0">+J4+O4+T4</f>
        <v>0.20659722222222221</v>
      </c>
    </row>
    <row r="5" spans="1:24" ht="15.95" customHeight="1" x14ac:dyDescent="0.25">
      <c r="A5" s="96">
        <f>RANK(X5,$X$4:$X$13,1)</f>
        <v>9</v>
      </c>
      <c r="B5" s="149">
        <f>'Matrículas CET'!A4</f>
        <v>117</v>
      </c>
      <c r="C5" s="294">
        <f>'Matrículas CET'!B4</f>
        <v>0</v>
      </c>
      <c r="D5" s="150" t="str">
        <f>'Matrículas CET'!C4</f>
        <v>JOAO PEDRO CARPINTEIRO</v>
      </c>
      <c r="E5" s="150">
        <f>'Matrículas CET'!D4</f>
        <v>0</v>
      </c>
      <c r="F5" s="150" t="str">
        <f>'Matrículas CET'!E4</f>
        <v>KALKO DE NERAC</v>
      </c>
      <c r="G5" s="275">
        <f>+'FASE 1'!I10</f>
        <v>7.6793981481481477E-2</v>
      </c>
      <c r="H5" s="277">
        <f>+'FASE 1'!R10</f>
        <v>10.851544837980407</v>
      </c>
      <c r="I5" s="277">
        <f>+'FASE 1'!S10</f>
        <v>10.301902990413508</v>
      </c>
      <c r="J5" s="284">
        <f>+'FASE 1'!T10</f>
        <v>8.1932870370370392E-2</v>
      </c>
      <c r="K5" s="284">
        <f>+'FASE 1'!N10</f>
        <v>4.0972222222222521E-3</v>
      </c>
      <c r="L5" s="275">
        <f>+'FASE 2'!I10</f>
        <v>6.2627314814814872E-2</v>
      </c>
      <c r="M5" s="277">
        <f>+'FASE 2'!R10</f>
        <v>13.306228053964148</v>
      </c>
      <c r="N5" s="277">
        <f>+'FASE 2'!S10</f>
        <v>13.034033309196234</v>
      </c>
      <c r="O5" s="284">
        <f>+'FASE 2'!T10</f>
        <v>6.3935185185185262E-2</v>
      </c>
      <c r="P5" s="284">
        <f>+'FASE 2'!N10</f>
        <v>1.3078703703703898E-3</v>
      </c>
      <c r="Q5" s="275">
        <f>+'FASE 3'!I10</f>
        <v>6.1932870370370208E-2</v>
      </c>
      <c r="R5" s="277">
        <f>+'FASE 3'!R10</f>
        <v>13.455428891795925</v>
      </c>
      <c r="S5" s="277">
        <f>+'FASE 3'!S10</f>
        <v>12.82508015675098</v>
      </c>
      <c r="T5" s="284">
        <f>+'FASE 3'!T10</f>
        <v>6.4976851851851758E-2</v>
      </c>
      <c r="U5" s="284">
        <f>+'FASE 3'!N10</f>
        <v>3.0439814814815502E-3</v>
      </c>
      <c r="V5" s="277">
        <f>+('FASE 1'!R10+'FASE 2'!R10+'FASE 3'!R10)/3</f>
        <v>12.537733927913493</v>
      </c>
      <c r="W5" s="277">
        <f>+('FASE 1'!S10+'FASE 2'!S10+'FASE 3'!S10)/3</f>
        <v>12.053672152120241</v>
      </c>
      <c r="X5" s="142">
        <f t="shared" si="0"/>
        <v>0.21084490740740741</v>
      </c>
    </row>
    <row r="6" spans="1:24" ht="15.95" customHeight="1" x14ac:dyDescent="0.25">
      <c r="A6" s="96">
        <f>RANK(X6,$X$4:$X$13,1)</f>
        <v>8</v>
      </c>
      <c r="B6" s="149">
        <f>'Matrículas CET'!A5</f>
        <v>118</v>
      </c>
      <c r="C6" s="294">
        <f>'Matrículas CET'!B5</f>
        <v>0</v>
      </c>
      <c r="D6" s="150" t="str">
        <f>'Matrículas CET'!C5</f>
        <v>JAVIER GRAGERA</v>
      </c>
      <c r="E6" s="150">
        <f>'Matrículas CET'!D5</f>
        <v>0</v>
      </c>
      <c r="F6" s="150" t="str">
        <f>'Matrículas CET'!E5</f>
        <v>AYSTIC DE PIBOUL</v>
      </c>
      <c r="G6" s="275">
        <f>+'FASE 1'!I11</f>
        <v>7.6759259259259305E-2</v>
      </c>
      <c r="H6" s="277">
        <f>+'FASE 1'!R11</f>
        <v>10.856453558504223</v>
      </c>
      <c r="I6" s="277">
        <f>+'FASE 1'!S11</f>
        <v>10.714285714285714</v>
      </c>
      <c r="J6" s="284">
        <f>+'FASE 1'!T11</f>
        <v>7.8784722222222325E-2</v>
      </c>
      <c r="K6" s="284">
        <f>+'FASE 1'!N11</f>
        <v>1.0185185185185297E-3</v>
      </c>
      <c r="L6" s="275">
        <f>+'FASE 2'!I11</f>
        <v>6.5763888888888844E-2</v>
      </c>
      <c r="M6" s="277">
        <f>+'FASE 2'!R11</f>
        <v>12.671594508975712</v>
      </c>
      <c r="N6" s="277">
        <f>+'FASE 2'!S11</f>
        <v>12.379642365887207</v>
      </c>
      <c r="O6" s="284">
        <f>+'FASE 2'!T11</f>
        <v>6.7314814814814827E-2</v>
      </c>
      <c r="P6" s="284">
        <f>+'FASE 2'!N11</f>
        <v>1.5509259259259833E-3</v>
      </c>
      <c r="Q6" s="275">
        <f>+'FASE 3'!I11</f>
        <v>6.1643518518518459E-2</v>
      </c>
      <c r="R6" s="277">
        <f>+'FASE 3'!R11</f>
        <v>13.518588058580548</v>
      </c>
      <c r="S6" s="277">
        <f>+'FASE 3'!S11</f>
        <v>12.88705924467514</v>
      </c>
      <c r="T6" s="284">
        <f>+'FASE 3'!T11</f>
        <v>6.4664351851851709E-2</v>
      </c>
      <c r="U6" s="284">
        <f>+'FASE 3'!N11</f>
        <v>3.0208333333332504E-3</v>
      </c>
      <c r="V6" s="277">
        <f>+('FASE 1'!R11+'FASE 2'!R11+'FASE 3'!R11)/3</f>
        <v>12.348878708686827</v>
      </c>
      <c r="W6" s="277">
        <f>+('FASE 1'!S11+'FASE 2'!S11+'FASE 3'!S11)/3</f>
        <v>11.993662441616019</v>
      </c>
      <c r="X6" s="142">
        <f t="shared" si="0"/>
        <v>0.21076388888888886</v>
      </c>
    </row>
    <row r="7" spans="1:24" ht="15.95" customHeight="1" x14ac:dyDescent="0.25">
      <c r="A7" s="96">
        <f>RANK(X7,$X$4:$X$13,1)</f>
        <v>10</v>
      </c>
      <c r="B7" s="149">
        <f>'Matrículas CET'!A6</f>
        <v>108</v>
      </c>
      <c r="C7" s="294">
        <f>'Matrículas CET'!B6</f>
        <v>0</v>
      </c>
      <c r="D7" s="150" t="str">
        <f>'Matrículas CET'!C6</f>
        <v>PABLO DELGADO</v>
      </c>
      <c r="E7" s="150">
        <f>'Matrículas CET'!D6</f>
        <v>0</v>
      </c>
      <c r="F7" s="150" t="str">
        <f>'Matrículas CET'!E6</f>
        <v>ERET DE LUC</v>
      </c>
      <c r="G7" s="275">
        <f>+'FASE 1'!I12</f>
        <v>7.6782407407407438E-2</v>
      </c>
      <c r="H7" s="277">
        <f>+'FASE 1'!R12</f>
        <v>10.853180584865843</v>
      </c>
      <c r="I7" s="277">
        <f>+'FASE 1'!S12</f>
        <v>10.577346848832084</v>
      </c>
      <c r="J7" s="284">
        <f>+'FASE 1'!T12</f>
        <v>7.9814814814814838E-2</v>
      </c>
      <c r="K7" s="284">
        <f>+'FASE 1'!N12</f>
        <v>2.0023148148147762E-3</v>
      </c>
      <c r="L7" s="275">
        <f>+'FASE 2'!I12</f>
        <v>6.4502314814814832E-2</v>
      </c>
      <c r="M7" s="277">
        <f>+'FASE 2'!R12</f>
        <v>12.919432980441414</v>
      </c>
      <c r="N7" s="277">
        <f>+'FASE 2'!S12</f>
        <v>12.629363269601825</v>
      </c>
      <c r="O7" s="284">
        <f>+'FASE 2'!T12</f>
        <v>6.598379629629636E-2</v>
      </c>
      <c r="P7" s="284">
        <f>+'FASE 2'!N12</f>
        <v>1.481481481481528E-3</v>
      </c>
      <c r="Q7" s="275">
        <f>+'FASE 3'!I12</f>
        <v>6.1979166666666585E-2</v>
      </c>
      <c r="R7" s="277">
        <f>+'FASE 3'!R12</f>
        <v>13.445378151260504</v>
      </c>
      <c r="S7" s="277">
        <f>+'FASE 3'!S12</f>
        <v>12.779552715654953</v>
      </c>
      <c r="T7" s="284">
        <f>+'FASE 3'!T12</f>
        <v>6.5208333333333313E-2</v>
      </c>
      <c r="U7" s="284">
        <f>+'FASE 3'!N12</f>
        <v>3.2291666666667274E-3</v>
      </c>
      <c r="V7" s="277">
        <f>+('FASE 1'!R12+'FASE 2'!R12+'FASE 3'!R12)/3</f>
        <v>12.405997238855919</v>
      </c>
      <c r="W7" s="277">
        <f>+('FASE 1'!S12+'FASE 2'!S12+'FASE 3'!S12)/3</f>
        <v>11.995420944696287</v>
      </c>
      <c r="X7" s="142">
        <f t="shared" si="0"/>
        <v>0.21100694444444451</v>
      </c>
    </row>
    <row r="8" spans="1:24" ht="15.95" customHeight="1" x14ac:dyDescent="0.25">
      <c r="A8" s="96">
        <f>RANK(X8,$X$4:$X$13,1)</f>
        <v>7</v>
      </c>
      <c r="B8" s="149">
        <f>'Matrículas CET'!A7</f>
        <v>120</v>
      </c>
      <c r="C8" s="294">
        <f>'Matrículas CET'!B7</f>
        <v>0</v>
      </c>
      <c r="D8" s="150" t="str">
        <f>'Matrículas CET'!C7</f>
        <v>JOAO RODRIGUES</v>
      </c>
      <c r="E8" s="150">
        <f>'Matrículas CET'!D7</f>
        <v>0</v>
      </c>
      <c r="F8" s="150" t="str">
        <f>'Matrículas CET'!E7</f>
        <v>EMIR DU BARTHAS</v>
      </c>
      <c r="G8" s="275">
        <f>+'FASE 1'!I13</f>
        <v>7.6770833333333344E-2</v>
      </c>
      <c r="H8" s="277">
        <f>+'FASE 1'!R13</f>
        <v>10.854816824966079</v>
      </c>
      <c r="I8" s="277">
        <f>+'FASE 1'!S13</f>
        <v>10.619469026548673</v>
      </c>
      <c r="J8" s="284">
        <f>+'FASE 1'!T13</f>
        <v>7.9490740740740751E-2</v>
      </c>
      <c r="K8" s="284">
        <f>+'FASE 1'!N13</f>
        <v>1.7013888888888773E-3</v>
      </c>
      <c r="L8" s="275">
        <f>+'FASE 2'!I13</f>
        <v>6.5057870370370419E-2</v>
      </c>
      <c r="M8" s="277">
        <f>+'FASE 2'!R13</f>
        <v>12.809108699519658</v>
      </c>
      <c r="N8" s="277">
        <f>+'FASE 2'!S13</f>
        <v>12.474012474012474</v>
      </c>
      <c r="O8" s="284">
        <f>+'FASE 2'!T13</f>
        <v>6.6805555555555618E-2</v>
      </c>
      <c r="P8" s="284">
        <f>+'FASE 2'!N13</f>
        <v>1.7476851851851993E-3</v>
      </c>
      <c r="Q8" s="275">
        <f>+'FASE 3'!I13</f>
        <v>6.146990740740732E-2</v>
      </c>
      <c r="R8" s="277">
        <f>+'FASE 3'!R13</f>
        <v>13.556768970062135</v>
      </c>
      <c r="S8" s="277">
        <f>+'FASE 3'!S13</f>
        <v>13.141084139441505</v>
      </c>
      <c r="T8" s="284">
        <f>+'FASE 3'!T13</f>
        <v>6.3414351851851847E-2</v>
      </c>
      <c r="U8" s="284">
        <f>+'FASE 3'!N13</f>
        <v>1.9444444444445264E-3</v>
      </c>
      <c r="V8" s="277">
        <f>+('FASE 1'!R13+'FASE 2'!R13+'FASE 3'!R13)/3</f>
        <v>12.40689816484929</v>
      </c>
      <c r="W8" s="277">
        <f>+('FASE 1'!S13+'FASE 2'!S13+'FASE 3'!S13)/3</f>
        <v>12.078188546667549</v>
      </c>
      <c r="X8" s="142">
        <f t="shared" si="0"/>
        <v>0.20971064814814822</v>
      </c>
    </row>
    <row r="9" spans="1:24" ht="15.95" customHeight="1" x14ac:dyDescent="0.2">
      <c r="A9" s="386">
        <f>RANK(X9,$X$4:$X$13,1)</f>
        <v>3</v>
      </c>
      <c r="B9" s="149">
        <f>'Matrículas CET'!A8</f>
        <v>121</v>
      </c>
      <c r="C9" s="294">
        <f>'Matrículas CET'!B8</f>
        <v>0</v>
      </c>
      <c r="D9" s="150" t="str">
        <f>'Matrículas CET'!C8</f>
        <v>IVAN GASPAR</v>
      </c>
      <c r="E9" s="150">
        <f>'Matrículas CET'!D8</f>
        <v>0</v>
      </c>
      <c r="F9" s="150" t="str">
        <f>'Matrículas CET'!E8</f>
        <v>SAULA</v>
      </c>
      <c r="G9" s="275">
        <f>+'FASE 1'!I14</f>
        <v>6.1875000000000013E-2</v>
      </c>
      <c r="H9" s="277">
        <f>+'FASE 1'!R14</f>
        <v>13.468013468013469</v>
      </c>
      <c r="I9" s="277">
        <f>+'FASE 1'!S14</f>
        <v>12.784090909090908</v>
      </c>
      <c r="J9" s="284">
        <f>+'FASE 1'!T14</f>
        <v>6.5185185185185179E-2</v>
      </c>
      <c r="K9" s="284">
        <f>+'FASE 1'!N14</f>
        <v>3.310185185185166E-3</v>
      </c>
      <c r="L9" s="275">
        <f>+'FASE 2'!I14</f>
        <v>6.2245370370370423E-2</v>
      </c>
      <c r="M9" s="277">
        <f>+'FASE 2'!R14</f>
        <v>13.387876534027519</v>
      </c>
      <c r="N9" s="277">
        <f>+'FASE 2'!S14</f>
        <v>12.917115177610334</v>
      </c>
      <c r="O9" s="284">
        <f>+'FASE 2'!T14</f>
        <v>6.4513888888888926E-2</v>
      </c>
      <c r="P9" s="284">
        <f>+'FASE 2'!N14</f>
        <v>2.2685185185185031E-3</v>
      </c>
      <c r="Q9" s="275">
        <f>+'FASE 3'!I14</f>
        <v>6.3900462962962923E-2</v>
      </c>
      <c r="R9" s="277">
        <f>+'FASE 3'!R14</f>
        <v>13.041115739902192</v>
      </c>
      <c r="S9" s="277">
        <f>+'FASE 3'!S14</f>
        <v>12.658227848101266</v>
      </c>
      <c r="T9" s="284">
        <f>+'FASE 3'!T14</f>
        <v>6.5833333333333299E-2</v>
      </c>
      <c r="U9" s="284">
        <f>+'FASE 3'!N14</f>
        <v>1.9328703703703765E-3</v>
      </c>
      <c r="V9" s="277">
        <f>+('FASE 1'!R14+'FASE 2'!R14+'FASE 3'!R14)/3</f>
        <v>13.299001913981058</v>
      </c>
      <c r="W9" s="277">
        <f>+('FASE 1'!S14+'FASE 2'!S14+'FASE 3'!S14)/3</f>
        <v>12.786477978267504</v>
      </c>
      <c r="X9" s="142">
        <f t="shared" si="0"/>
        <v>0.1955324074074074</v>
      </c>
    </row>
    <row r="10" spans="1:24" ht="15.95" customHeight="1" x14ac:dyDescent="0.2">
      <c r="A10" s="385">
        <f>RANK(X10,$X$4:$X$13,1)</f>
        <v>1</v>
      </c>
      <c r="B10" s="149">
        <f>'Matrículas CET'!A9</f>
        <v>122</v>
      </c>
      <c r="C10" s="294">
        <f>'Matrículas CET'!B9</f>
        <v>0</v>
      </c>
      <c r="D10" s="150" t="str">
        <f>'Matrículas CET'!C9</f>
        <v>NATALIA VILELA</v>
      </c>
      <c r="E10" s="150">
        <f>'Matrículas CET'!D9</f>
        <v>0</v>
      </c>
      <c r="F10" s="150" t="str">
        <f>'Matrículas CET'!E9</f>
        <v>JALEO</v>
      </c>
      <c r="G10" s="275">
        <f>+'FASE 1'!I15</f>
        <v>6.1851851851851825E-2</v>
      </c>
      <c r="H10" s="277">
        <f>+'FASE 1'!R15</f>
        <v>13.473053892215569</v>
      </c>
      <c r="I10" s="277">
        <f>+'FASE 1'!S15</f>
        <v>12.8</v>
      </c>
      <c r="J10" s="284">
        <f>+'FASE 1'!T15</f>
        <v>6.5104166666666685E-2</v>
      </c>
      <c r="K10" s="284">
        <f>+'FASE 1'!N15</f>
        <v>3.2523148148148606E-3</v>
      </c>
      <c r="L10" s="275">
        <f>+'FASE 2'!I15</f>
        <v>6.2337962962962956E-2</v>
      </c>
      <c r="M10" s="277">
        <f>+'FASE 2'!R15</f>
        <v>13.367991088005942</v>
      </c>
      <c r="N10" s="277">
        <f>+'FASE 2'!S15</f>
        <v>12.951969778737183</v>
      </c>
      <c r="O10" s="284">
        <f>+'FASE 2'!T15</f>
        <v>6.4340277777777788E-2</v>
      </c>
      <c r="P10" s="284">
        <f>+'FASE 2'!N15</f>
        <v>2.0023148148148318E-3</v>
      </c>
      <c r="Q10" s="275">
        <f>+'FASE 3'!I15</f>
        <v>6.7233796296296222E-2</v>
      </c>
      <c r="R10" s="277">
        <f>+'FASE 3'!R15</f>
        <v>12.394560165260803</v>
      </c>
      <c r="S10" s="277">
        <f>+'FASE 3'!S15</f>
        <v>13.367991088005942</v>
      </c>
      <c r="T10" s="284">
        <f>+'FASE 3'!T15</f>
        <v>6.2337962962962901E-2</v>
      </c>
      <c r="U10" s="284">
        <f>+'FASE 3'!N15</f>
        <v>-4.8958333333333215E-3</v>
      </c>
      <c r="V10" s="277">
        <f>+('FASE 1'!R15+'FASE 2'!R15+'FASE 3'!R15)/3</f>
        <v>13.078535048494103</v>
      </c>
      <c r="W10" s="277">
        <f>+('FASE 1'!S15+'FASE 2'!S15+'FASE 3'!S15)/3</f>
        <v>13.039986955581043</v>
      </c>
      <c r="X10" s="142">
        <f t="shared" si="0"/>
        <v>0.19178240740740737</v>
      </c>
    </row>
    <row r="11" spans="1:24" ht="15.95" customHeight="1" x14ac:dyDescent="0.25">
      <c r="A11" s="96">
        <f>RANK(X11,$X$4:$X$13,1)</f>
        <v>6</v>
      </c>
      <c r="B11" s="149">
        <f>'Matrículas CET'!A10</f>
        <v>123</v>
      </c>
      <c r="C11" s="294">
        <f>'Matrículas CET'!B10</f>
        <v>0</v>
      </c>
      <c r="D11" s="150" t="str">
        <f>'Matrículas CET'!C10</f>
        <v>CRISTINA LOBERA</v>
      </c>
      <c r="E11" s="150">
        <f>'Matrículas CET'!D10</f>
        <v>0</v>
      </c>
      <c r="F11" s="150" t="str">
        <f>'Matrículas CET'!E10</f>
        <v>IAKARI BC FNMS</v>
      </c>
      <c r="G11" s="275">
        <f>+'FASE 1'!I16</f>
        <v>7.2592592592592653E-2</v>
      </c>
      <c r="H11" s="277">
        <f>+'FASE 1'!R16</f>
        <v>11.479591836734693</v>
      </c>
      <c r="I11" s="277">
        <f>+'FASE 1'!S16</f>
        <v>11.260556771973725</v>
      </c>
      <c r="J11" s="284">
        <f>+'FASE 1'!T16</f>
        <v>7.400462962962967E-2</v>
      </c>
      <c r="K11" s="284">
        <f>+'FASE 1'!N16</f>
        <v>1.4120370370370172E-3</v>
      </c>
      <c r="L11" s="275">
        <f>+'FASE 2'!I16</f>
        <v>6.4918981481481508E-2</v>
      </c>
      <c r="M11" s="277">
        <f>+'FASE 2'!R16</f>
        <v>12.836512747370298</v>
      </c>
      <c r="N11" s="277">
        <f>+'FASE 2'!S16</f>
        <v>12.519561815336463</v>
      </c>
      <c r="O11" s="284">
        <f>+'FASE 2'!T16</f>
        <v>6.6562500000000024E-2</v>
      </c>
      <c r="P11" s="284">
        <f>+'FASE 2'!N16</f>
        <v>1.6435185185185164E-3</v>
      </c>
      <c r="Q11" s="275">
        <f>+'FASE 3'!I16</f>
        <v>6.4710648148148087E-2</v>
      </c>
      <c r="R11" s="277">
        <f>+'FASE 3'!R16</f>
        <v>12.877839384725451</v>
      </c>
      <c r="S11" s="277">
        <f>+'FASE 3'!S16</f>
        <v>12.47617397331485</v>
      </c>
      <c r="T11" s="284">
        <f>+'FASE 3'!T16</f>
        <v>6.6793981481481413E-2</v>
      </c>
      <c r="U11" s="284">
        <f>+'FASE 3'!N16</f>
        <v>2.0833333333333259E-3</v>
      </c>
      <c r="V11" s="277">
        <f>+('FASE 1'!R16+'FASE 2'!R16+'FASE 3'!R16)/3</f>
        <v>12.39798132294348</v>
      </c>
      <c r="W11" s="277">
        <f>+('FASE 1'!S16+'FASE 2'!S16+'FASE 3'!S16)/3</f>
        <v>12.085430853541681</v>
      </c>
      <c r="X11" s="142">
        <f t="shared" si="0"/>
        <v>0.20736111111111111</v>
      </c>
    </row>
    <row r="12" spans="1:24" ht="15.95" customHeight="1" x14ac:dyDescent="0.25">
      <c r="A12" s="96">
        <f>RANK(X12,$X$4:$X$13,1)</f>
        <v>5</v>
      </c>
      <c r="B12" s="149">
        <f>'Matrículas CET'!A11</f>
        <v>119</v>
      </c>
      <c r="C12" s="294">
        <f>'Matrículas CET'!B11</f>
        <v>0</v>
      </c>
      <c r="D12" s="150" t="str">
        <f>'Matrículas CET'!C11</f>
        <v>BELEN GARCIA ROJAS</v>
      </c>
      <c r="E12" s="150">
        <f>'Matrículas CET'!D11</f>
        <v>0</v>
      </c>
      <c r="F12" s="150" t="str">
        <f>'Matrículas CET'!E11</f>
        <v>ADIR DE LIXUS</v>
      </c>
      <c r="G12" s="275">
        <f>+'FASE 1'!I17</f>
        <v>7.2581018518518503E-2</v>
      </c>
      <c r="H12" s="277">
        <f>+'FASE 1'!R17</f>
        <v>11.48142242066656</v>
      </c>
      <c r="I12" s="277">
        <f>+'FASE 1'!S17</f>
        <v>11.25879593432369</v>
      </c>
      <c r="J12" s="284">
        <f>+'FASE 1'!T17</f>
        <v>7.4016203703703709E-2</v>
      </c>
      <c r="K12" s="284">
        <f>+'FASE 1'!N17</f>
        <v>1.435185185185206E-3</v>
      </c>
      <c r="L12" s="275">
        <f>+'FASE 2'!I17</f>
        <v>6.489583333333343E-2</v>
      </c>
      <c r="M12" s="277">
        <f>+'FASE 2'!R17</f>
        <v>12.841091492776886</v>
      </c>
      <c r="N12" s="277">
        <f>+'FASE 2'!S17</f>
        <v>12.519561815336463</v>
      </c>
      <c r="O12" s="284">
        <f>+'FASE 2'!T17</f>
        <v>6.6562500000000024E-2</v>
      </c>
      <c r="P12" s="284">
        <f>+'FASE 2'!N17</f>
        <v>1.6666666666665941E-3</v>
      </c>
      <c r="Q12" s="275">
        <f>+'FASE 3'!I17</f>
        <v>6.4687500000000009E-2</v>
      </c>
      <c r="R12" s="277">
        <f>+'FASE 3'!R17</f>
        <v>12.882447665056361</v>
      </c>
      <c r="S12" s="277">
        <f>+'FASE 3'!S17</f>
        <v>12.587412587412587</v>
      </c>
      <c r="T12" s="284">
        <f>+'FASE 3'!T17</f>
        <v>6.6203703703703654E-2</v>
      </c>
      <c r="U12" s="284">
        <f>+'FASE 3'!N17</f>
        <v>1.5162037037036447E-3</v>
      </c>
      <c r="V12" s="277">
        <f>+('FASE 1'!R17+'FASE 2'!R17+'FASE 3'!R17)/3</f>
        <v>12.401653859499936</v>
      </c>
      <c r="W12" s="277">
        <f>+('FASE 1'!S17+'FASE 2'!S17+'FASE 3'!S17)/3</f>
        <v>12.121923445690912</v>
      </c>
      <c r="X12" s="142">
        <f t="shared" si="0"/>
        <v>0.20678240740740739</v>
      </c>
    </row>
    <row r="13" spans="1:24" ht="15.95" customHeight="1" x14ac:dyDescent="0.2">
      <c r="A13" s="386">
        <f>RANK(X13,$X$4:$X$13,1)</f>
        <v>2</v>
      </c>
      <c r="B13" s="149">
        <f>'Matrículas CET'!A12</f>
        <v>100</v>
      </c>
      <c r="C13" s="294">
        <f>'Matrículas CET'!B12</f>
        <v>0</v>
      </c>
      <c r="D13" s="150" t="str">
        <f>'Matrículas CET'!C12</f>
        <v>JOSE ISIDRO SANTOLALLA</v>
      </c>
      <c r="E13" s="150">
        <f>'Matrículas CET'!D12</f>
        <v>0</v>
      </c>
      <c r="F13" s="150" t="str">
        <f>'Matrículas CET'!E12</f>
        <v>ZIPI JS</v>
      </c>
      <c r="G13" s="275">
        <f>+'FASE 1'!I18</f>
        <v>6.1863425925925974E-2</v>
      </c>
      <c r="H13" s="277">
        <f>+'FASE 1'!R18</f>
        <v>13.470533208606174</v>
      </c>
      <c r="I13" s="277">
        <f>+'FASE 1'!S18</f>
        <v>13.069522599382829</v>
      </c>
      <c r="J13" s="284">
        <f>+'FASE 1'!T18</f>
        <v>6.3761574074074123E-2</v>
      </c>
      <c r="K13" s="284">
        <f>+'FASE 1'!N18</f>
        <v>1.8981481481481488E-3</v>
      </c>
      <c r="L13" s="275">
        <f>+'FASE 2'!I18</f>
        <v>6.3692129629629668E-2</v>
      </c>
      <c r="M13" s="277">
        <f>+'FASE 2'!R18</f>
        <v>13.083772487733963</v>
      </c>
      <c r="N13" s="277">
        <f>+'FASE 2'!S18</f>
        <v>12.818230372084743</v>
      </c>
      <c r="O13" s="284">
        <f>+'FASE 2'!T18</f>
        <v>6.5011574074074097E-2</v>
      </c>
      <c r="P13" s="284">
        <f>+'FASE 2'!N18</f>
        <v>1.3194444444444287E-3</v>
      </c>
      <c r="Q13" s="275">
        <f>+'FASE 3'!I18</f>
        <v>6.2256944444444406E-2</v>
      </c>
      <c r="R13" s="277">
        <f>+'FASE 3'!R18</f>
        <v>13.385387618516454</v>
      </c>
      <c r="S13" s="277">
        <f>+'FASE 3'!S18</f>
        <v>13.067150635208712</v>
      </c>
      <c r="T13" s="284">
        <f>+'FASE 3'!T18</f>
        <v>6.3773148148148051E-2</v>
      </c>
      <c r="U13" s="284">
        <f>+'FASE 3'!N18</f>
        <v>1.5162037037036447E-3</v>
      </c>
      <c r="V13" s="277">
        <f>+('FASE 1'!R18+'FASE 2'!R18+'FASE 3'!R18)/3</f>
        <v>13.313231104952196</v>
      </c>
      <c r="W13" s="277">
        <f>+('FASE 1'!S18+'FASE 2'!S18+'FASE 3'!S18)/3</f>
        <v>12.984967868892094</v>
      </c>
      <c r="X13" s="142">
        <f t="shared" si="0"/>
        <v>0.19254629629629627</v>
      </c>
    </row>
    <row r="14" spans="1:24" ht="15.95" customHeight="1" x14ac:dyDescent="0.2">
      <c r="A14"/>
      <c r="B14"/>
      <c r="C14"/>
    </row>
    <row r="15" spans="1:24" ht="15.95" customHeight="1" x14ac:dyDescent="0.2">
      <c r="A15"/>
      <c r="B15"/>
      <c r="C15"/>
    </row>
    <row r="16" spans="1:24" ht="15.95" customHeight="1" x14ac:dyDescent="0.2">
      <c r="A16"/>
      <c r="B16"/>
      <c r="C16"/>
    </row>
    <row r="17" spans="1:3" ht="15.95" customHeight="1" x14ac:dyDescent="0.2">
      <c r="A17"/>
      <c r="B17"/>
      <c r="C17"/>
    </row>
    <row r="18" spans="1:3" ht="15.95" customHeight="1" x14ac:dyDescent="0.2">
      <c r="A18"/>
      <c r="B18"/>
      <c r="C18"/>
    </row>
    <row r="19" spans="1:3" ht="15.95" customHeight="1" x14ac:dyDescent="0.2">
      <c r="A19"/>
      <c r="B19"/>
      <c r="C19"/>
    </row>
    <row r="20" spans="1:3" ht="15.95" customHeight="1" x14ac:dyDescent="0.2">
      <c r="A20"/>
      <c r="B20"/>
      <c r="C20"/>
    </row>
    <row r="21" spans="1:3" ht="15.95" customHeight="1" x14ac:dyDescent="0.2">
      <c r="A21"/>
      <c r="B21"/>
      <c r="C21"/>
    </row>
    <row r="22" spans="1:3" ht="15.95" customHeight="1" x14ac:dyDescent="0.2">
      <c r="A22"/>
      <c r="B22"/>
      <c r="C22"/>
    </row>
    <row r="23" spans="1:3" ht="15.95" customHeight="1" x14ac:dyDescent="0.2">
      <c r="A23"/>
      <c r="B23"/>
      <c r="C23"/>
    </row>
    <row r="24" spans="1:3" ht="15.95" customHeight="1" x14ac:dyDescent="0.2">
      <c r="A24"/>
      <c r="B24"/>
      <c r="C24"/>
    </row>
    <row r="25" spans="1:3" ht="15.95" customHeight="1" x14ac:dyDescent="0.2">
      <c r="A25"/>
      <c r="B25"/>
      <c r="C25"/>
    </row>
    <row r="26" spans="1:3" ht="15.95" customHeight="1" x14ac:dyDescent="0.2">
      <c r="A26"/>
      <c r="B26"/>
      <c r="C26"/>
    </row>
    <row r="27" spans="1:3" ht="15.95" customHeight="1" x14ac:dyDescent="0.2">
      <c r="A27"/>
      <c r="B27"/>
      <c r="C27"/>
    </row>
    <row r="28" spans="1:3" ht="15.95" customHeight="1" x14ac:dyDescent="0.2">
      <c r="A28"/>
      <c r="B28"/>
      <c r="C28"/>
    </row>
    <row r="29" spans="1:3" ht="15.95" customHeight="1" x14ac:dyDescent="0.2">
      <c r="A29"/>
      <c r="B29"/>
      <c r="C29"/>
    </row>
    <row r="30" spans="1:3" ht="15.95" customHeight="1" x14ac:dyDescent="0.2">
      <c r="A30"/>
      <c r="B30"/>
      <c r="C30"/>
    </row>
    <row r="31" spans="1:3" ht="15.95" customHeight="1" x14ac:dyDescent="0.2">
      <c r="A31"/>
      <c r="B31"/>
      <c r="C31"/>
    </row>
    <row r="32" spans="1:3" ht="15.95" customHeight="1" x14ac:dyDescent="0.2">
      <c r="A32"/>
      <c r="B32"/>
      <c r="C32"/>
    </row>
    <row r="33" spans="1:3" ht="15.95" customHeight="1" x14ac:dyDescent="0.2">
      <c r="A33"/>
      <c r="B33"/>
      <c r="C33"/>
    </row>
    <row r="34" spans="1:3" ht="15.95" customHeight="1" x14ac:dyDescent="0.2">
      <c r="A34"/>
      <c r="B34"/>
      <c r="C34"/>
    </row>
    <row r="35" spans="1:3" ht="15.95" customHeight="1" x14ac:dyDescent="0.2">
      <c r="A35"/>
      <c r="B35"/>
      <c r="C35"/>
    </row>
    <row r="36" spans="1:3" ht="15.95" customHeight="1" x14ac:dyDescent="0.2">
      <c r="A36"/>
      <c r="B36"/>
      <c r="C36"/>
    </row>
    <row r="37" spans="1:3" ht="15.95" customHeight="1" x14ac:dyDescent="0.2">
      <c r="A37"/>
      <c r="B37"/>
      <c r="C37"/>
    </row>
    <row r="38" spans="1:3" ht="15.95" customHeight="1" x14ac:dyDescent="0.2">
      <c r="A38"/>
      <c r="B38"/>
      <c r="C38"/>
    </row>
    <row r="39" spans="1:3" ht="15.95" customHeight="1" x14ac:dyDescent="0.2">
      <c r="A39"/>
      <c r="B39"/>
      <c r="C39"/>
    </row>
    <row r="40" spans="1:3" ht="15.95" customHeight="1" x14ac:dyDescent="0.2">
      <c r="A40"/>
      <c r="B40"/>
      <c r="C40"/>
    </row>
  </sheetData>
  <mergeCells count="25">
    <mergeCell ref="N2:N3"/>
    <mergeCell ref="P2:P3"/>
    <mergeCell ref="C2:C3"/>
    <mergeCell ref="G2:G3"/>
    <mergeCell ref="H2:H3"/>
    <mergeCell ref="L2:L3"/>
    <mergeCell ref="M2:M3"/>
    <mergeCell ref="I2:I3"/>
    <mergeCell ref="E2:E3"/>
    <mergeCell ref="T2:T3"/>
    <mergeCell ref="R2:R3"/>
    <mergeCell ref="A1:X1"/>
    <mergeCell ref="A2:A3"/>
    <mergeCell ref="B2:B3"/>
    <mergeCell ref="D2:D3"/>
    <mergeCell ref="F2:F3"/>
    <mergeCell ref="J2:J3"/>
    <mergeCell ref="S2:S3"/>
    <mergeCell ref="U2:U3"/>
    <mergeCell ref="V2:V3"/>
    <mergeCell ref="Q2:Q3"/>
    <mergeCell ref="O2:O3"/>
    <mergeCell ref="W2:W3"/>
    <mergeCell ref="X2:X3"/>
    <mergeCell ref="K2:K3"/>
  </mergeCells>
  <phoneticPr fontId="0" type="noConversion"/>
  <pageMargins left="0.15748031496062992" right="0.11811023622047245" top="1.3385826771653544" bottom="0.31496062992125984" header="0.31496062992125984" footer="0"/>
  <pageSetup paperSize="9" scale="70" orientation="landscape" horizontalDpi="300" verticalDpi="300" r:id="rId1"/>
  <headerFooter alignWithMargins="0">
    <oddHeader>&amp;L&amp;G&amp;C&amp;"Arial,Negrita"&amp;12XX RAID El Corzo 
Copa Federación CET 60 &amp;R&amp;"Arial,Negrita"&amp;11&amp;G
&amp;D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G55"/>
  <sheetViews>
    <sheetView showGridLines="0" zoomScaleNormal="100" zoomScaleSheetLayoutView="100" workbookViewId="0">
      <selection activeCell="E4" sqref="E4"/>
    </sheetView>
  </sheetViews>
  <sheetFormatPr baseColWidth="10" defaultRowHeight="12.75" x14ac:dyDescent="0.2"/>
  <cols>
    <col min="1" max="1" width="9.140625" customWidth="1"/>
    <col min="2" max="3" width="33.7109375" customWidth="1"/>
    <col min="4" max="4" width="9.140625" customWidth="1"/>
    <col min="5" max="6" width="9.42578125" customWidth="1"/>
    <col min="7" max="7" width="10.42578125" customWidth="1"/>
  </cols>
  <sheetData>
    <row r="1" spans="1:7" ht="15.75" customHeight="1" thickTop="1" x14ac:dyDescent="0.2">
      <c r="A1" s="356" t="s">
        <v>56</v>
      </c>
      <c r="B1" s="357"/>
      <c r="C1" s="357"/>
      <c r="D1" s="357"/>
      <c r="E1" s="357"/>
      <c r="F1" s="357"/>
      <c r="G1" s="358"/>
    </row>
    <row r="2" spans="1:7" ht="13.5" customHeight="1" thickBot="1" x14ac:dyDescent="0.25">
      <c r="A2" s="359"/>
      <c r="B2" s="360"/>
      <c r="C2" s="360"/>
      <c r="D2" s="360"/>
      <c r="E2" s="360"/>
      <c r="F2" s="360"/>
      <c r="G2" s="361"/>
    </row>
    <row r="3" spans="1:7" ht="27" customHeight="1" thickTop="1" thickBot="1" x14ac:dyDescent="0.25">
      <c r="A3" s="154" t="s">
        <v>2</v>
      </c>
      <c r="B3" s="155" t="s">
        <v>0</v>
      </c>
      <c r="C3" s="155" t="s">
        <v>1</v>
      </c>
      <c r="D3" s="251" t="s">
        <v>80</v>
      </c>
      <c r="E3" s="251" t="s">
        <v>81</v>
      </c>
      <c r="F3" s="251" t="s">
        <v>82</v>
      </c>
      <c r="G3" s="252" t="s">
        <v>83</v>
      </c>
    </row>
    <row r="4" spans="1:7" ht="21.95" customHeight="1" thickTop="1" x14ac:dyDescent="0.2">
      <c r="A4" s="157">
        <f>'Matrículas CET'!A3</f>
        <v>116</v>
      </c>
      <c r="B4" s="87" t="str">
        <f>'Matrículas CET'!C3</f>
        <v>JOSE LUIS BALSINHAS</v>
      </c>
      <c r="C4" s="87" t="str">
        <f>'Matrículas CET'!E3</f>
        <v>DIAMANT DES AYSSADES</v>
      </c>
      <c r="D4" s="111">
        <f>+'FASE 1'!N9</f>
        <v>1.4351851851851505E-3</v>
      </c>
      <c r="E4" s="111">
        <f>+'FASE 2'!N9</f>
        <v>1.3425925925926174E-3</v>
      </c>
      <c r="F4" s="111">
        <f>+'FASE 3'!N9</f>
        <v>1.3078703703703898E-3</v>
      </c>
      <c r="G4" s="148">
        <f t="shared" ref="G4:G35" si="0">D4+E4+F4</f>
        <v>4.0856481481481577E-3</v>
      </c>
    </row>
    <row r="5" spans="1:7" ht="21.95" customHeight="1" x14ac:dyDescent="0.2">
      <c r="A5" s="158">
        <f>'Matrículas CET'!A4</f>
        <v>117</v>
      </c>
      <c r="B5" s="150" t="str">
        <f>'Matrículas CET'!C4</f>
        <v>JOAO PEDRO CARPINTEIRO</v>
      </c>
      <c r="C5" s="150" t="str">
        <f>'Matrículas CET'!E4</f>
        <v>KALKO DE NERAC</v>
      </c>
      <c r="D5" s="120">
        <f>+'FASE 1'!N10</f>
        <v>4.0972222222222521E-3</v>
      </c>
      <c r="E5" s="120">
        <f>+'FASE 2'!N10</f>
        <v>1.3078703703703898E-3</v>
      </c>
      <c r="F5" s="120">
        <f>+'FASE 3'!N10</f>
        <v>3.0439814814815502E-3</v>
      </c>
      <c r="G5" s="151">
        <f t="shared" si="0"/>
        <v>8.4490740740741921E-3</v>
      </c>
    </row>
    <row r="6" spans="1:7" ht="21.95" customHeight="1" x14ac:dyDescent="0.2">
      <c r="A6" s="158">
        <f>'Matrículas CET'!A5</f>
        <v>118</v>
      </c>
      <c r="B6" s="150" t="str">
        <f>'Matrículas CET'!C5</f>
        <v>JAVIER GRAGERA</v>
      </c>
      <c r="C6" s="150" t="str">
        <f>'Matrículas CET'!E5</f>
        <v>AYSTIC DE PIBOUL</v>
      </c>
      <c r="D6" s="120">
        <f>+'FASE 1'!N11</f>
        <v>1.0185185185185297E-3</v>
      </c>
      <c r="E6" s="120">
        <f>+'FASE 2'!N11</f>
        <v>1.5509259259259833E-3</v>
      </c>
      <c r="F6" s="120">
        <f>+'FASE 3'!N11</f>
        <v>3.0208333333332504E-3</v>
      </c>
      <c r="G6" s="151">
        <f t="shared" si="0"/>
        <v>5.5902777777777635E-3</v>
      </c>
    </row>
    <row r="7" spans="1:7" ht="21.95" customHeight="1" x14ac:dyDescent="0.2">
      <c r="A7" s="158">
        <f>'Matrículas CET'!A6</f>
        <v>108</v>
      </c>
      <c r="B7" s="150" t="str">
        <f>'Matrículas CET'!C6</f>
        <v>PABLO DELGADO</v>
      </c>
      <c r="C7" s="150" t="str">
        <f>'Matrículas CET'!E6</f>
        <v>ERET DE LUC</v>
      </c>
      <c r="D7" s="120">
        <f>+'FASE 1'!N12</f>
        <v>2.0023148148147762E-3</v>
      </c>
      <c r="E7" s="120">
        <f>+'FASE 2'!N12</f>
        <v>1.481481481481528E-3</v>
      </c>
      <c r="F7" s="120">
        <f>+'FASE 3'!N12</f>
        <v>3.2291666666667274E-3</v>
      </c>
      <c r="G7" s="151">
        <f t="shared" si="0"/>
        <v>6.7129629629630316E-3</v>
      </c>
    </row>
    <row r="8" spans="1:7" ht="21.95" customHeight="1" x14ac:dyDescent="0.2">
      <c r="A8" s="158">
        <f>'Matrículas CET'!A7</f>
        <v>120</v>
      </c>
      <c r="B8" s="150" t="str">
        <f>'Matrículas CET'!C7</f>
        <v>JOAO RODRIGUES</v>
      </c>
      <c r="C8" s="150" t="str">
        <f>'Matrículas CET'!E7</f>
        <v>EMIR DU BARTHAS</v>
      </c>
      <c r="D8" s="120">
        <f>+'FASE 1'!N13</f>
        <v>1.7013888888888773E-3</v>
      </c>
      <c r="E8" s="120">
        <f>+'FASE 2'!N13</f>
        <v>1.7476851851851993E-3</v>
      </c>
      <c r="F8" s="120">
        <f>+'FASE 3'!N13</f>
        <v>1.9444444444445264E-3</v>
      </c>
      <c r="G8" s="151">
        <f t="shared" si="0"/>
        <v>5.393518518518603E-3</v>
      </c>
    </row>
    <row r="9" spans="1:7" ht="21.95" customHeight="1" x14ac:dyDescent="0.2">
      <c r="A9" s="158">
        <f>'Matrículas CET'!A8</f>
        <v>121</v>
      </c>
      <c r="B9" s="150" t="str">
        <f>'Matrículas CET'!C8</f>
        <v>IVAN GASPAR</v>
      </c>
      <c r="C9" s="150" t="str">
        <f>'Matrículas CET'!E8</f>
        <v>SAULA</v>
      </c>
      <c r="D9" s="120">
        <f>+'FASE 1'!N14</f>
        <v>3.310185185185166E-3</v>
      </c>
      <c r="E9" s="120">
        <f>+'FASE 2'!N14</f>
        <v>2.2685185185185031E-3</v>
      </c>
      <c r="F9" s="120">
        <f>+'FASE 3'!N14</f>
        <v>1.9328703703703765E-3</v>
      </c>
      <c r="G9" s="151">
        <f t="shared" si="0"/>
        <v>7.5115740740740455E-3</v>
      </c>
    </row>
    <row r="10" spans="1:7" ht="21.95" customHeight="1" x14ac:dyDescent="0.2">
      <c r="A10" s="158">
        <f>'Matrículas CET'!A9</f>
        <v>122</v>
      </c>
      <c r="B10" s="150" t="str">
        <f>'Matrículas CET'!C9</f>
        <v>NATALIA VILELA</v>
      </c>
      <c r="C10" s="150" t="str">
        <f>'Matrículas CET'!E9</f>
        <v>JALEO</v>
      </c>
      <c r="D10" s="120">
        <f>+'FASE 1'!N15</f>
        <v>3.2523148148148606E-3</v>
      </c>
      <c r="E10" s="120">
        <f>+'FASE 2'!N15</f>
        <v>2.0023148148148318E-3</v>
      </c>
      <c r="F10" s="120">
        <f>+'FASE 3'!N15</f>
        <v>-4.8958333333333215E-3</v>
      </c>
      <c r="G10" s="151">
        <f t="shared" si="0"/>
        <v>3.5879629629637089E-4</v>
      </c>
    </row>
    <row r="11" spans="1:7" ht="21.95" customHeight="1" x14ac:dyDescent="0.2">
      <c r="A11" s="158">
        <f>'Matrículas CET'!A10</f>
        <v>123</v>
      </c>
      <c r="B11" s="150" t="str">
        <f>'Matrículas CET'!C10</f>
        <v>CRISTINA LOBERA</v>
      </c>
      <c r="C11" s="150" t="str">
        <f>'Matrículas CET'!E10</f>
        <v>IAKARI BC FNMS</v>
      </c>
      <c r="D11" s="120">
        <f>+'FASE 1'!N16</f>
        <v>1.4120370370370172E-3</v>
      </c>
      <c r="E11" s="120">
        <f>+'FASE 2'!N16</f>
        <v>1.6435185185185164E-3</v>
      </c>
      <c r="F11" s="120">
        <f>+'FASE 3'!N16</f>
        <v>2.0833333333333259E-3</v>
      </c>
      <c r="G11" s="151">
        <f t="shared" si="0"/>
        <v>5.1388888888888595E-3</v>
      </c>
    </row>
    <row r="12" spans="1:7" ht="21.95" customHeight="1" x14ac:dyDescent="0.2">
      <c r="A12" s="158">
        <f>'Matrículas CET'!A11</f>
        <v>119</v>
      </c>
      <c r="B12" s="150" t="str">
        <f>'Matrículas CET'!C11</f>
        <v>BELEN GARCIA ROJAS</v>
      </c>
      <c r="C12" s="150" t="str">
        <f>'Matrículas CET'!E11</f>
        <v>ADIR DE LIXUS</v>
      </c>
      <c r="D12" s="120">
        <f>+'FASE 1'!N17</f>
        <v>1.435185185185206E-3</v>
      </c>
      <c r="E12" s="120">
        <f>+'FASE 2'!N17</f>
        <v>1.6666666666665941E-3</v>
      </c>
      <c r="F12" s="120">
        <f>+'FASE 3'!N17</f>
        <v>1.5162037037036447E-3</v>
      </c>
      <c r="G12" s="151">
        <f t="shared" si="0"/>
        <v>4.6180555555554448E-3</v>
      </c>
    </row>
    <row r="13" spans="1:7" ht="21.95" customHeight="1" x14ac:dyDescent="0.2">
      <c r="A13" s="158">
        <f>'Matrículas CET'!A12</f>
        <v>100</v>
      </c>
      <c r="B13" s="150" t="str">
        <f>'Matrículas CET'!C12</f>
        <v>JOSE ISIDRO SANTOLALLA</v>
      </c>
      <c r="C13" s="150" t="str">
        <f>'Matrículas CET'!E12</f>
        <v>ZIPI JS</v>
      </c>
      <c r="D13" s="120">
        <f>+'FASE 1'!N18</f>
        <v>1.8981481481481488E-3</v>
      </c>
      <c r="E13" s="120">
        <f>+'FASE 2'!N18</f>
        <v>1.3194444444444287E-3</v>
      </c>
      <c r="F13" s="120">
        <f>+'FASE 3'!N18</f>
        <v>1.5162037037036447E-3</v>
      </c>
      <c r="G13" s="151">
        <f t="shared" si="0"/>
        <v>4.7337962962962221E-3</v>
      </c>
    </row>
    <row r="14" spans="1:7" ht="21.95" customHeight="1" x14ac:dyDescent="0.2">
      <c r="A14" s="158">
        <f>'Matrículas CET'!A13</f>
        <v>0</v>
      </c>
      <c r="B14" s="150">
        <f>'Matrículas CET'!C13</f>
        <v>0</v>
      </c>
      <c r="C14" s="150">
        <f>'Matrículas CET'!E13</f>
        <v>0</v>
      </c>
      <c r="D14" s="120">
        <f>+'FASE 1'!N19</f>
        <v>0</v>
      </c>
      <c r="E14" s="120">
        <f>+'FASE 2'!N19</f>
        <v>0</v>
      </c>
      <c r="F14" s="120">
        <f>+'FASE 3'!N19</f>
        <v>0</v>
      </c>
      <c r="G14" s="151">
        <f t="shared" si="0"/>
        <v>0</v>
      </c>
    </row>
    <row r="15" spans="1:7" ht="21.95" customHeight="1" x14ac:dyDescent="0.2">
      <c r="A15" s="158">
        <f>'Matrículas CET'!A14</f>
        <v>0</v>
      </c>
      <c r="B15" s="150">
        <f>'Matrículas CET'!C14</f>
        <v>0</v>
      </c>
      <c r="C15" s="150">
        <f>'Matrículas CET'!E14</f>
        <v>0</v>
      </c>
      <c r="D15" s="120">
        <f>+'FASE 1'!N20</f>
        <v>0</v>
      </c>
      <c r="E15" s="120">
        <f>+'FASE 2'!N20</f>
        <v>0</v>
      </c>
      <c r="F15" s="120">
        <f>+'FASE 3'!N20</f>
        <v>0</v>
      </c>
      <c r="G15" s="151">
        <f t="shared" si="0"/>
        <v>0</v>
      </c>
    </row>
    <row r="16" spans="1:7" ht="21.95" customHeight="1" x14ac:dyDescent="0.2">
      <c r="A16" s="158">
        <f>'Matrículas CET'!A15</f>
        <v>0</v>
      </c>
      <c r="B16" s="150">
        <f>'Matrículas CET'!C15</f>
        <v>0</v>
      </c>
      <c r="C16" s="150">
        <f>'Matrículas CET'!E15</f>
        <v>0</v>
      </c>
      <c r="D16" s="120">
        <f>+'FASE 1'!N21</f>
        <v>0</v>
      </c>
      <c r="E16" s="120">
        <f>+'FASE 2'!N21</f>
        <v>0</v>
      </c>
      <c r="F16" s="120">
        <f>+'FASE 3'!N21</f>
        <v>0</v>
      </c>
      <c r="G16" s="151">
        <f t="shared" si="0"/>
        <v>0</v>
      </c>
    </row>
    <row r="17" spans="1:7" ht="21.95" customHeight="1" x14ac:dyDescent="0.2">
      <c r="A17" s="158">
        <f>'Matrículas CET'!A16</f>
        <v>0</v>
      </c>
      <c r="B17" s="150">
        <f>'Matrículas CET'!C16</f>
        <v>0</v>
      </c>
      <c r="C17" s="150">
        <f>'Matrículas CET'!E16</f>
        <v>0</v>
      </c>
      <c r="D17" s="120">
        <f>+'FASE 1'!N22</f>
        <v>0</v>
      </c>
      <c r="E17" s="120">
        <f>+'FASE 2'!N22</f>
        <v>0</v>
      </c>
      <c r="F17" s="120">
        <f>+'FASE 3'!N22</f>
        <v>0</v>
      </c>
      <c r="G17" s="151">
        <f t="shared" si="0"/>
        <v>0</v>
      </c>
    </row>
    <row r="18" spans="1:7" ht="21.95" customHeight="1" x14ac:dyDescent="0.2">
      <c r="A18" s="158">
        <f>'Matrículas CET'!A17</f>
        <v>0</v>
      </c>
      <c r="B18" s="150">
        <f>'Matrículas CET'!C17</f>
        <v>0</v>
      </c>
      <c r="C18" s="150">
        <f>'Matrículas CET'!E17</f>
        <v>0</v>
      </c>
      <c r="D18" s="120">
        <f>+'FASE 1'!N23</f>
        <v>0</v>
      </c>
      <c r="E18" s="120">
        <f>+'FASE 2'!N23</f>
        <v>0</v>
      </c>
      <c r="F18" s="120">
        <f>+'FASE 3'!N23</f>
        <v>0</v>
      </c>
      <c r="G18" s="151">
        <f t="shared" si="0"/>
        <v>0</v>
      </c>
    </row>
    <row r="19" spans="1:7" ht="21.95" customHeight="1" x14ac:dyDescent="0.2">
      <c r="A19" s="158">
        <f>'Matrículas CET'!A18</f>
        <v>0</v>
      </c>
      <c r="B19" s="150">
        <f>'Matrículas CET'!C18</f>
        <v>0</v>
      </c>
      <c r="C19" s="150">
        <f>'Matrículas CET'!E18</f>
        <v>0</v>
      </c>
      <c r="D19" s="120">
        <f>+'FASE 1'!N24</f>
        <v>0</v>
      </c>
      <c r="E19" s="120">
        <f>+'FASE 2'!N24</f>
        <v>0</v>
      </c>
      <c r="F19" s="120">
        <f>+'FASE 3'!N24</f>
        <v>0</v>
      </c>
      <c r="G19" s="151">
        <f t="shared" si="0"/>
        <v>0</v>
      </c>
    </row>
    <row r="20" spans="1:7" ht="21.95" customHeight="1" x14ac:dyDescent="0.2">
      <c r="A20" s="158">
        <f>'Matrículas CET'!A19</f>
        <v>0</v>
      </c>
      <c r="B20" s="150">
        <f>'Matrículas CET'!C19</f>
        <v>0</v>
      </c>
      <c r="C20" s="150">
        <f>'Matrículas CET'!E19</f>
        <v>0</v>
      </c>
      <c r="D20" s="120">
        <f>+'FASE 1'!N25</f>
        <v>0</v>
      </c>
      <c r="E20" s="120">
        <f>+'FASE 2'!N25</f>
        <v>0</v>
      </c>
      <c r="F20" s="120">
        <f>+'FASE 3'!N25</f>
        <v>0</v>
      </c>
      <c r="G20" s="151">
        <f t="shared" si="0"/>
        <v>0</v>
      </c>
    </row>
    <row r="21" spans="1:7" ht="21.95" customHeight="1" x14ac:dyDescent="0.2">
      <c r="A21" s="158">
        <f>'Matrículas CET'!A20</f>
        <v>0</v>
      </c>
      <c r="B21" s="150">
        <f>'Matrículas CET'!C20</f>
        <v>0</v>
      </c>
      <c r="C21" s="150">
        <f>'Matrículas CET'!E20</f>
        <v>0</v>
      </c>
      <c r="D21" s="120">
        <f>+'FASE 1'!N26</f>
        <v>0</v>
      </c>
      <c r="E21" s="120">
        <f>+'FASE 2'!N26</f>
        <v>0</v>
      </c>
      <c r="F21" s="120">
        <f>+'FASE 3'!N26</f>
        <v>0</v>
      </c>
      <c r="G21" s="151">
        <f t="shared" si="0"/>
        <v>0</v>
      </c>
    </row>
    <row r="22" spans="1:7" ht="21.95" customHeight="1" x14ac:dyDescent="0.2">
      <c r="A22" s="158">
        <f>'Matrículas CET'!A21</f>
        <v>0</v>
      </c>
      <c r="B22" s="150">
        <f>'Matrículas CET'!C21</f>
        <v>0</v>
      </c>
      <c r="C22" s="150">
        <f>'Matrículas CET'!E21</f>
        <v>0</v>
      </c>
      <c r="D22" s="120">
        <f>+'FASE 1'!N27</f>
        <v>0</v>
      </c>
      <c r="E22" s="120">
        <f>+'FASE 2'!N27</f>
        <v>0</v>
      </c>
      <c r="F22" s="120">
        <f>+'FASE 3'!N27</f>
        <v>0</v>
      </c>
      <c r="G22" s="151">
        <f t="shared" si="0"/>
        <v>0</v>
      </c>
    </row>
    <row r="23" spans="1:7" ht="21.95" customHeight="1" x14ac:dyDescent="0.2">
      <c r="A23" s="158">
        <f>'Matrículas CET'!A22</f>
        <v>0</v>
      </c>
      <c r="B23" s="150">
        <f>'Matrículas CET'!C22</f>
        <v>0</v>
      </c>
      <c r="C23" s="150">
        <f>'Matrículas CET'!E22</f>
        <v>0</v>
      </c>
      <c r="D23" s="120">
        <f>+'FASE 1'!N28</f>
        <v>0</v>
      </c>
      <c r="E23" s="120">
        <f>+'FASE 2'!N28</f>
        <v>0</v>
      </c>
      <c r="F23" s="120">
        <f>+'FASE 3'!N28</f>
        <v>0</v>
      </c>
      <c r="G23" s="151">
        <f t="shared" si="0"/>
        <v>0</v>
      </c>
    </row>
    <row r="24" spans="1:7" ht="21.95" customHeight="1" x14ac:dyDescent="0.2">
      <c r="A24" s="158">
        <f>'Matrículas CET'!A23</f>
        <v>0</v>
      </c>
      <c r="B24" s="150">
        <f>'Matrículas CET'!C23</f>
        <v>0</v>
      </c>
      <c r="C24" s="150">
        <f>'Matrículas CET'!E23</f>
        <v>0</v>
      </c>
      <c r="D24" s="120">
        <f>+'FASE 1'!N29</f>
        <v>0</v>
      </c>
      <c r="E24" s="120">
        <f>+'FASE 2'!N29</f>
        <v>0</v>
      </c>
      <c r="F24" s="120">
        <f>+'FASE 3'!N29</f>
        <v>0</v>
      </c>
      <c r="G24" s="151">
        <f t="shared" si="0"/>
        <v>0</v>
      </c>
    </row>
    <row r="25" spans="1:7" ht="21.95" customHeight="1" x14ac:dyDescent="0.2">
      <c r="A25" s="158">
        <f>'Matrículas CET'!A24</f>
        <v>0</v>
      </c>
      <c r="B25" s="150">
        <f>'Matrículas CET'!C24</f>
        <v>0</v>
      </c>
      <c r="C25" s="150">
        <f>'Matrículas CET'!E24</f>
        <v>0</v>
      </c>
      <c r="D25" s="120">
        <f>+'FASE 1'!N30</f>
        <v>0</v>
      </c>
      <c r="E25" s="120">
        <f>+'FASE 2'!N30</f>
        <v>0</v>
      </c>
      <c r="F25" s="120">
        <f>+'FASE 3'!N30</f>
        <v>0</v>
      </c>
      <c r="G25" s="151">
        <f t="shared" si="0"/>
        <v>0</v>
      </c>
    </row>
    <row r="26" spans="1:7" ht="21.95" customHeight="1" x14ac:dyDescent="0.2">
      <c r="A26" s="158">
        <f>'Matrículas CET'!A25</f>
        <v>0</v>
      </c>
      <c r="B26" s="150">
        <f>'Matrículas CET'!C25</f>
        <v>0</v>
      </c>
      <c r="C26" s="150">
        <f>'Matrículas CET'!E25</f>
        <v>0</v>
      </c>
      <c r="D26" s="120">
        <f>+'FASE 1'!N31</f>
        <v>0</v>
      </c>
      <c r="E26" s="120">
        <f>+'FASE 2'!N31</f>
        <v>0</v>
      </c>
      <c r="F26" s="120">
        <f>+'FASE 3'!N31</f>
        <v>0</v>
      </c>
      <c r="G26" s="151">
        <f t="shared" si="0"/>
        <v>0</v>
      </c>
    </row>
    <row r="27" spans="1:7" ht="21.95" customHeight="1" x14ac:dyDescent="0.2">
      <c r="A27" s="158">
        <f>'Matrículas CET'!A26</f>
        <v>0</v>
      </c>
      <c r="B27" s="150">
        <f>'Matrículas CET'!C26</f>
        <v>0</v>
      </c>
      <c r="C27" s="150">
        <f>'Matrículas CET'!E26</f>
        <v>0</v>
      </c>
      <c r="D27" s="120">
        <f>+'FASE 1'!N32</f>
        <v>0</v>
      </c>
      <c r="E27" s="120">
        <f>+'FASE 2'!N32</f>
        <v>0</v>
      </c>
      <c r="F27" s="120">
        <f>+'FASE 3'!N32</f>
        <v>0</v>
      </c>
      <c r="G27" s="151">
        <f t="shared" si="0"/>
        <v>0</v>
      </c>
    </row>
    <row r="28" spans="1:7" ht="21.95" customHeight="1" x14ac:dyDescent="0.2">
      <c r="A28" s="158">
        <f>'Matrículas CET'!A27</f>
        <v>0</v>
      </c>
      <c r="B28" s="150">
        <f>'Matrículas CET'!C27</f>
        <v>0</v>
      </c>
      <c r="C28" s="150">
        <f>'Matrículas CET'!E27</f>
        <v>0</v>
      </c>
      <c r="D28" s="120">
        <f>+'FASE 1'!N33</f>
        <v>0</v>
      </c>
      <c r="E28" s="120">
        <f>+'FASE 2'!N33</f>
        <v>0</v>
      </c>
      <c r="F28" s="120">
        <f>+'FASE 3'!N33</f>
        <v>0</v>
      </c>
      <c r="G28" s="151">
        <f t="shared" si="0"/>
        <v>0</v>
      </c>
    </row>
    <row r="29" spans="1:7" ht="21.95" customHeight="1" x14ac:dyDescent="0.2">
      <c r="A29" s="158">
        <f>'Matrículas CET'!A28</f>
        <v>0</v>
      </c>
      <c r="B29" s="150">
        <f>'Matrículas CET'!C28</f>
        <v>0</v>
      </c>
      <c r="C29" s="150">
        <f>'Matrículas CET'!E28</f>
        <v>0</v>
      </c>
      <c r="D29" s="120">
        <f>+'FASE 1'!N34</f>
        <v>0</v>
      </c>
      <c r="E29" s="120">
        <f>+'FASE 2'!N34</f>
        <v>0</v>
      </c>
      <c r="F29" s="120">
        <f>+'FASE 3'!N34</f>
        <v>0</v>
      </c>
      <c r="G29" s="151">
        <f t="shared" si="0"/>
        <v>0</v>
      </c>
    </row>
    <row r="30" spans="1:7" ht="21.95" customHeight="1" x14ac:dyDescent="0.2">
      <c r="A30" s="158">
        <f>'Matrículas CET'!A29</f>
        <v>0</v>
      </c>
      <c r="B30" s="150">
        <f>'Matrículas CET'!C29</f>
        <v>0</v>
      </c>
      <c r="C30" s="150">
        <f>'Matrículas CET'!E29</f>
        <v>0</v>
      </c>
      <c r="D30" s="120">
        <f>+'FASE 1'!N35</f>
        <v>0</v>
      </c>
      <c r="E30" s="120">
        <f>+'FASE 2'!N35</f>
        <v>0</v>
      </c>
      <c r="F30" s="120">
        <f>+'FASE 3'!N35</f>
        <v>0</v>
      </c>
      <c r="G30" s="151">
        <f t="shared" si="0"/>
        <v>0</v>
      </c>
    </row>
    <row r="31" spans="1:7" ht="21.95" customHeight="1" x14ac:dyDescent="0.2">
      <c r="A31" s="158">
        <f>'Matrículas CET'!A30</f>
        <v>0</v>
      </c>
      <c r="B31" s="150">
        <f>'Matrículas CET'!C30</f>
        <v>0</v>
      </c>
      <c r="C31" s="150">
        <f>'Matrículas CET'!E30</f>
        <v>0</v>
      </c>
      <c r="D31" s="120">
        <f>+'FASE 1'!N36</f>
        <v>0</v>
      </c>
      <c r="E31" s="120">
        <f>+'FASE 2'!N36</f>
        <v>0</v>
      </c>
      <c r="F31" s="120">
        <f>+'FASE 3'!N36</f>
        <v>0</v>
      </c>
      <c r="G31" s="151">
        <f t="shared" si="0"/>
        <v>0</v>
      </c>
    </row>
    <row r="32" spans="1:7" ht="21.95" customHeight="1" x14ac:dyDescent="0.2">
      <c r="A32" s="158">
        <f>'Matrículas CET'!A31</f>
        <v>0</v>
      </c>
      <c r="B32" s="150">
        <f>'Matrículas CET'!C31</f>
        <v>0</v>
      </c>
      <c r="C32" s="150">
        <f>'Matrículas CET'!E31</f>
        <v>0</v>
      </c>
      <c r="D32" s="120">
        <f>+'FASE 1'!N37</f>
        <v>0</v>
      </c>
      <c r="E32" s="120">
        <f>+'FASE 2'!N37</f>
        <v>0</v>
      </c>
      <c r="F32" s="120">
        <f>+'FASE 3'!N37</f>
        <v>0</v>
      </c>
      <c r="G32" s="151">
        <f t="shared" si="0"/>
        <v>0</v>
      </c>
    </row>
    <row r="33" spans="1:7" ht="21.95" customHeight="1" x14ac:dyDescent="0.2">
      <c r="A33" s="158">
        <f>'Matrículas CET'!A32</f>
        <v>0</v>
      </c>
      <c r="B33" s="150">
        <f>'Matrículas CET'!C32</f>
        <v>0</v>
      </c>
      <c r="C33" s="150">
        <f>'Matrículas CET'!E32</f>
        <v>0</v>
      </c>
      <c r="D33" s="120">
        <f>+'FASE 1'!N38</f>
        <v>0</v>
      </c>
      <c r="E33" s="120">
        <f>+'FASE 2'!N38</f>
        <v>0</v>
      </c>
      <c r="F33" s="120">
        <f>+'FASE 3'!N38</f>
        <v>0</v>
      </c>
      <c r="G33" s="151">
        <f t="shared" si="0"/>
        <v>0</v>
      </c>
    </row>
    <row r="34" spans="1:7" ht="21.95" customHeight="1" x14ac:dyDescent="0.2">
      <c r="A34" s="158">
        <f>'Matrículas CET'!A33</f>
        <v>0</v>
      </c>
      <c r="B34" s="150">
        <f>'Matrículas CET'!C33</f>
        <v>0</v>
      </c>
      <c r="C34" s="150">
        <f>'Matrículas CET'!E33</f>
        <v>0</v>
      </c>
      <c r="D34" s="120">
        <f>+'FASE 1'!N39</f>
        <v>0</v>
      </c>
      <c r="E34" s="120">
        <f>+'FASE 2'!N39</f>
        <v>0</v>
      </c>
      <c r="F34" s="120">
        <f>+'FASE 3'!N39</f>
        <v>0</v>
      </c>
      <c r="G34" s="151">
        <f t="shared" si="0"/>
        <v>0</v>
      </c>
    </row>
    <row r="35" spans="1:7" ht="21.95" customHeight="1" x14ac:dyDescent="0.2">
      <c r="A35" s="158">
        <f>'Matrículas CET'!A34</f>
        <v>0</v>
      </c>
      <c r="B35" s="150">
        <f>'Matrículas CET'!C34</f>
        <v>0</v>
      </c>
      <c r="C35" s="150">
        <f>'Matrículas CET'!E34</f>
        <v>0</v>
      </c>
      <c r="D35" s="120">
        <f>+'FASE 1'!N40</f>
        <v>0</v>
      </c>
      <c r="E35" s="120">
        <f>+'FASE 2'!N40</f>
        <v>0</v>
      </c>
      <c r="F35" s="120">
        <f>+'FASE 3'!N40</f>
        <v>0</v>
      </c>
      <c r="G35" s="151">
        <f t="shared" si="0"/>
        <v>0</v>
      </c>
    </row>
    <row r="36" spans="1:7" ht="21.95" customHeight="1" x14ac:dyDescent="0.2">
      <c r="A36" s="158">
        <f>'Matrículas CET'!A35</f>
        <v>0</v>
      </c>
      <c r="B36" s="150">
        <f>'Matrículas CET'!C35</f>
        <v>0</v>
      </c>
      <c r="C36" s="150">
        <f>'Matrículas CET'!E35</f>
        <v>0</v>
      </c>
      <c r="D36" s="120">
        <f>+'FASE 1'!N41</f>
        <v>0</v>
      </c>
      <c r="E36" s="120">
        <f>+'FASE 2'!N41</f>
        <v>0</v>
      </c>
      <c r="F36" s="120">
        <f>+'FASE 3'!N41</f>
        <v>0</v>
      </c>
      <c r="G36" s="151">
        <f t="shared" ref="G36:G53" si="1">D36+E36+F36</f>
        <v>0</v>
      </c>
    </row>
    <row r="37" spans="1:7" ht="21.95" customHeight="1" x14ac:dyDescent="0.2">
      <c r="A37" s="158">
        <f>'Matrículas CET'!A36</f>
        <v>0</v>
      </c>
      <c r="B37" s="150">
        <f>'Matrículas CET'!C36</f>
        <v>0</v>
      </c>
      <c r="C37" s="150">
        <f>'Matrículas CET'!E36</f>
        <v>0</v>
      </c>
      <c r="D37" s="120">
        <f>+'FASE 1'!N42</f>
        <v>0</v>
      </c>
      <c r="E37" s="120">
        <f>+'FASE 2'!N42</f>
        <v>0</v>
      </c>
      <c r="F37" s="120">
        <f>+'FASE 3'!N42</f>
        <v>0</v>
      </c>
      <c r="G37" s="151">
        <f t="shared" si="1"/>
        <v>0</v>
      </c>
    </row>
    <row r="38" spans="1:7" ht="21.95" customHeight="1" x14ac:dyDescent="0.2">
      <c r="A38" s="158">
        <f>'Matrículas CET'!A37</f>
        <v>0</v>
      </c>
      <c r="B38" s="150">
        <f>'Matrículas CET'!C37</f>
        <v>0</v>
      </c>
      <c r="C38" s="150">
        <f>'Matrículas CET'!E37</f>
        <v>0</v>
      </c>
      <c r="D38" s="120">
        <f>+'FASE 1'!N43</f>
        <v>0</v>
      </c>
      <c r="E38" s="120">
        <f>+'FASE 2'!N43</f>
        <v>0</v>
      </c>
      <c r="F38" s="120">
        <f>+'FASE 3'!N43</f>
        <v>0</v>
      </c>
      <c r="G38" s="151">
        <f t="shared" si="1"/>
        <v>0</v>
      </c>
    </row>
    <row r="39" spans="1:7" ht="21.95" customHeight="1" x14ac:dyDescent="0.2">
      <c r="A39" s="158">
        <f>'Matrículas CET'!A38</f>
        <v>0</v>
      </c>
      <c r="B39" s="150">
        <f>'Matrículas CET'!C38</f>
        <v>0</v>
      </c>
      <c r="C39" s="150">
        <f>'Matrículas CET'!E38</f>
        <v>0</v>
      </c>
      <c r="D39" s="120">
        <f>+'FASE 1'!N44</f>
        <v>0</v>
      </c>
      <c r="E39" s="120">
        <f>+'FASE 2'!N44</f>
        <v>0</v>
      </c>
      <c r="F39" s="120">
        <f>+'FASE 3'!N44</f>
        <v>0</v>
      </c>
      <c r="G39" s="151">
        <f t="shared" si="1"/>
        <v>0</v>
      </c>
    </row>
    <row r="40" spans="1:7" ht="21.95" customHeight="1" x14ac:dyDescent="0.2">
      <c r="A40" s="158">
        <f>'Matrículas CET'!A39</f>
        <v>0</v>
      </c>
      <c r="B40" s="150">
        <f>'Matrículas CET'!C39</f>
        <v>0</v>
      </c>
      <c r="C40" s="150">
        <f>'Matrículas CET'!E39</f>
        <v>0</v>
      </c>
      <c r="D40" s="120">
        <f>+'FASE 1'!N45</f>
        <v>0</v>
      </c>
      <c r="E40" s="120">
        <f>+'FASE 2'!N45</f>
        <v>0</v>
      </c>
      <c r="F40" s="120">
        <f>+'FASE 3'!N45</f>
        <v>0</v>
      </c>
      <c r="G40" s="151">
        <f t="shared" si="1"/>
        <v>0</v>
      </c>
    </row>
    <row r="41" spans="1:7" ht="21.95" customHeight="1" x14ac:dyDescent="0.2">
      <c r="A41" s="158">
        <f>'Matrículas CET'!A40</f>
        <v>0</v>
      </c>
      <c r="B41" s="150">
        <f>'Matrículas CET'!C40</f>
        <v>0</v>
      </c>
      <c r="C41" s="150">
        <f>'Matrículas CET'!E40</f>
        <v>0</v>
      </c>
      <c r="D41" s="120">
        <f>+'FASE 1'!N46</f>
        <v>0</v>
      </c>
      <c r="E41" s="120">
        <f>+'FASE 2'!N46</f>
        <v>0</v>
      </c>
      <c r="F41" s="120" t="e">
        <f>+'FASE 3'!#REF!</f>
        <v>#REF!</v>
      </c>
      <c r="G41" s="151" t="e">
        <f t="shared" si="1"/>
        <v>#REF!</v>
      </c>
    </row>
    <row r="42" spans="1:7" ht="21.95" customHeight="1" x14ac:dyDescent="0.2">
      <c r="A42" s="158">
        <f>'Matrículas CET'!A41</f>
        <v>0</v>
      </c>
      <c r="B42" s="150">
        <f>'Matrículas CET'!C41</f>
        <v>0</v>
      </c>
      <c r="C42" s="150">
        <f>'Matrículas CET'!E41</f>
        <v>0</v>
      </c>
      <c r="D42" s="120" t="e">
        <f>+'FASE 1'!#REF!</f>
        <v>#REF!</v>
      </c>
      <c r="E42" s="120" t="e">
        <f>+'FASE 2'!#REF!</f>
        <v>#REF!</v>
      </c>
      <c r="F42" s="120" t="e">
        <f>+'FASE 3'!#REF!</f>
        <v>#REF!</v>
      </c>
      <c r="G42" s="151" t="e">
        <f t="shared" si="1"/>
        <v>#REF!</v>
      </c>
    </row>
    <row r="43" spans="1:7" ht="21.95" customHeight="1" x14ac:dyDescent="0.2">
      <c r="A43" s="158">
        <f>'Matrículas CET'!A42</f>
        <v>0</v>
      </c>
      <c r="B43" s="150">
        <f>'Matrículas CET'!C42</f>
        <v>0</v>
      </c>
      <c r="C43" s="150">
        <f>'Matrículas CET'!E42</f>
        <v>0</v>
      </c>
      <c r="D43" s="120" t="e">
        <f>+'FASE 1'!#REF!</f>
        <v>#REF!</v>
      </c>
      <c r="E43" s="120" t="e">
        <f>+'FASE 2'!#REF!</f>
        <v>#REF!</v>
      </c>
      <c r="F43" s="120" t="e">
        <f>+'FASE 3'!#REF!</f>
        <v>#REF!</v>
      </c>
      <c r="G43" s="151" t="e">
        <f t="shared" si="1"/>
        <v>#REF!</v>
      </c>
    </row>
    <row r="44" spans="1:7" ht="21.95" customHeight="1" x14ac:dyDescent="0.2">
      <c r="A44" s="158">
        <f>'Matrículas CET'!A43</f>
        <v>0</v>
      </c>
      <c r="B44" s="150">
        <f>'Matrículas CET'!C43</f>
        <v>0</v>
      </c>
      <c r="C44" s="150">
        <f>'Matrículas CET'!E43</f>
        <v>0</v>
      </c>
      <c r="D44" s="120" t="e">
        <f>+'FASE 1'!#REF!</f>
        <v>#REF!</v>
      </c>
      <c r="E44" s="120" t="e">
        <f>+'FASE 2'!#REF!</f>
        <v>#REF!</v>
      </c>
      <c r="F44" s="120" t="e">
        <f>+'FASE 3'!#REF!</f>
        <v>#REF!</v>
      </c>
      <c r="G44" s="151" t="e">
        <f t="shared" si="1"/>
        <v>#REF!</v>
      </c>
    </row>
    <row r="45" spans="1:7" ht="21.95" customHeight="1" x14ac:dyDescent="0.2">
      <c r="A45" s="158">
        <f>'Matrículas CET'!A44</f>
        <v>0</v>
      </c>
      <c r="B45" s="150">
        <f>'Matrículas CET'!C44</f>
        <v>0</v>
      </c>
      <c r="C45" s="150">
        <f>'Matrículas CET'!E44</f>
        <v>0</v>
      </c>
      <c r="D45" s="120" t="e">
        <f>+'FASE 1'!#REF!</f>
        <v>#REF!</v>
      </c>
      <c r="E45" s="120" t="e">
        <f>+'FASE 2'!#REF!</f>
        <v>#REF!</v>
      </c>
      <c r="F45" s="120" t="e">
        <f>+'FASE 3'!#REF!</f>
        <v>#REF!</v>
      </c>
      <c r="G45" s="151" t="e">
        <f t="shared" si="1"/>
        <v>#REF!</v>
      </c>
    </row>
    <row r="46" spans="1:7" ht="21.95" customHeight="1" x14ac:dyDescent="0.2">
      <c r="A46" s="158">
        <f>'Matrículas CET'!A45</f>
        <v>0</v>
      </c>
      <c r="B46" s="150">
        <f>'Matrículas CET'!C45</f>
        <v>0</v>
      </c>
      <c r="C46" s="150">
        <f>'Matrículas CET'!E45</f>
        <v>0</v>
      </c>
      <c r="D46" s="120" t="e">
        <f>+'FASE 1'!#REF!</f>
        <v>#REF!</v>
      </c>
      <c r="E46" s="120" t="e">
        <f>+'FASE 2'!#REF!</f>
        <v>#REF!</v>
      </c>
      <c r="F46" s="120" t="e">
        <f>+'FASE 3'!#REF!</f>
        <v>#REF!</v>
      </c>
      <c r="G46" s="151" t="e">
        <f t="shared" si="1"/>
        <v>#REF!</v>
      </c>
    </row>
    <row r="47" spans="1:7" ht="21.95" customHeight="1" x14ac:dyDescent="0.2">
      <c r="A47" s="158">
        <f>'Matrículas CET'!A46</f>
        <v>0</v>
      </c>
      <c r="B47" s="150">
        <f>'Matrículas CET'!C46</f>
        <v>0</v>
      </c>
      <c r="C47" s="150">
        <f>'Matrículas CET'!E46</f>
        <v>0</v>
      </c>
      <c r="D47" s="120" t="e">
        <f>+'FASE 1'!#REF!</f>
        <v>#REF!</v>
      </c>
      <c r="E47" s="120" t="e">
        <f>+'FASE 2'!#REF!</f>
        <v>#REF!</v>
      </c>
      <c r="F47" s="120" t="e">
        <f>+'FASE 3'!#REF!</f>
        <v>#REF!</v>
      </c>
      <c r="G47" s="151" t="e">
        <f t="shared" si="1"/>
        <v>#REF!</v>
      </c>
    </row>
    <row r="48" spans="1:7" ht="21.95" customHeight="1" x14ac:dyDescent="0.2">
      <c r="A48" s="158">
        <f>'Matrículas CET'!A47</f>
        <v>0</v>
      </c>
      <c r="B48" s="150">
        <f>'Matrículas CET'!C47</f>
        <v>0</v>
      </c>
      <c r="C48" s="150">
        <f>'Matrículas CET'!E47</f>
        <v>0</v>
      </c>
      <c r="D48" s="120" t="e">
        <f>+'FASE 1'!#REF!</f>
        <v>#REF!</v>
      </c>
      <c r="E48" s="120" t="e">
        <f>+'FASE 2'!#REF!</f>
        <v>#REF!</v>
      </c>
      <c r="F48" s="120" t="e">
        <f>+'FASE 3'!#REF!</f>
        <v>#REF!</v>
      </c>
      <c r="G48" s="151" t="e">
        <f t="shared" si="1"/>
        <v>#REF!</v>
      </c>
    </row>
    <row r="49" spans="1:7" ht="21.95" customHeight="1" x14ac:dyDescent="0.2">
      <c r="A49" s="158">
        <f>'Matrículas CET'!A48</f>
        <v>0</v>
      </c>
      <c r="B49" s="150">
        <f>'Matrículas CET'!C48</f>
        <v>0</v>
      </c>
      <c r="C49" s="150">
        <f>'Matrículas CET'!E48</f>
        <v>0</v>
      </c>
      <c r="D49" s="120" t="e">
        <f>+'FASE 1'!#REF!</f>
        <v>#REF!</v>
      </c>
      <c r="E49" s="120" t="e">
        <f>+'FASE 2'!#REF!</f>
        <v>#REF!</v>
      </c>
      <c r="F49" s="120" t="e">
        <f>+'FASE 3'!#REF!</f>
        <v>#REF!</v>
      </c>
      <c r="G49" s="151" t="e">
        <f t="shared" si="1"/>
        <v>#REF!</v>
      </c>
    </row>
    <row r="50" spans="1:7" ht="21.95" customHeight="1" x14ac:dyDescent="0.2">
      <c r="A50" s="158">
        <f>'Matrículas CET'!A49</f>
        <v>0</v>
      </c>
      <c r="B50" s="150">
        <f>'Matrículas CET'!C49</f>
        <v>0</v>
      </c>
      <c r="C50" s="150">
        <f>'Matrículas CET'!E49</f>
        <v>0</v>
      </c>
      <c r="D50" s="120" t="e">
        <f>+'FASE 1'!#REF!</f>
        <v>#REF!</v>
      </c>
      <c r="E50" s="120" t="e">
        <f>+'FASE 2'!#REF!</f>
        <v>#REF!</v>
      </c>
      <c r="F50" s="120" t="e">
        <f>+'FASE 3'!#REF!</f>
        <v>#REF!</v>
      </c>
      <c r="G50" s="151" t="e">
        <f t="shared" si="1"/>
        <v>#REF!</v>
      </c>
    </row>
    <row r="51" spans="1:7" ht="21.95" customHeight="1" x14ac:dyDescent="0.2">
      <c r="A51" s="158">
        <f>'Matrículas CET'!A50</f>
        <v>0</v>
      </c>
      <c r="B51" s="150">
        <f>'Matrículas CET'!C50</f>
        <v>0</v>
      </c>
      <c r="C51" s="150">
        <f>'Matrículas CET'!E50</f>
        <v>0</v>
      </c>
      <c r="D51" s="120" t="e">
        <f>+'FASE 1'!#REF!</f>
        <v>#REF!</v>
      </c>
      <c r="E51" s="120" t="e">
        <f>+'FASE 2'!#REF!</f>
        <v>#REF!</v>
      </c>
      <c r="F51" s="120" t="e">
        <f>+'FASE 3'!#REF!</f>
        <v>#REF!</v>
      </c>
      <c r="G51" s="151" t="e">
        <f t="shared" si="1"/>
        <v>#REF!</v>
      </c>
    </row>
    <row r="52" spans="1:7" ht="21.95" customHeight="1" x14ac:dyDescent="0.2">
      <c r="A52" s="158">
        <f>'Matrículas CET'!A51</f>
        <v>0</v>
      </c>
      <c r="B52" s="150">
        <f>'Matrículas CET'!C51</f>
        <v>0</v>
      </c>
      <c r="C52" s="150">
        <f>'Matrículas CET'!E51</f>
        <v>0</v>
      </c>
      <c r="D52" s="120" t="e">
        <f>+'FASE 1'!#REF!</f>
        <v>#REF!</v>
      </c>
      <c r="E52" s="120" t="e">
        <f>+'FASE 2'!#REF!</f>
        <v>#REF!</v>
      </c>
      <c r="F52" s="120" t="e">
        <f>+'FASE 3'!#REF!</f>
        <v>#REF!</v>
      </c>
      <c r="G52" s="151" t="e">
        <f t="shared" si="1"/>
        <v>#REF!</v>
      </c>
    </row>
    <row r="53" spans="1:7" ht="21.95" customHeight="1" thickBot="1" x14ac:dyDescent="0.25">
      <c r="A53" s="159">
        <f>'Matrículas CET'!A52</f>
        <v>0</v>
      </c>
      <c r="B53" s="152">
        <f>'Matrículas CET'!C52</f>
        <v>0</v>
      </c>
      <c r="C53" s="152">
        <f>'Matrículas CET'!E52</f>
        <v>0</v>
      </c>
      <c r="D53" s="125" t="e">
        <f>+'FASE 1'!#REF!</f>
        <v>#REF!</v>
      </c>
      <c r="E53" s="125" t="e">
        <f>+'FASE 2'!#REF!</f>
        <v>#REF!</v>
      </c>
      <c r="F53" s="125" t="e">
        <f>+'FASE 3'!#REF!</f>
        <v>#REF!</v>
      </c>
      <c r="G53" s="153" t="e">
        <f t="shared" si="1"/>
        <v>#REF!</v>
      </c>
    </row>
    <row r="54" spans="1:7" ht="13.5" thickTop="1" x14ac:dyDescent="0.2">
      <c r="A54" s="55"/>
      <c r="B54" s="56"/>
      <c r="C54" s="56"/>
      <c r="D54" s="56"/>
      <c r="E54" s="56"/>
      <c r="F54" s="56"/>
      <c r="G54" s="56"/>
    </row>
    <row r="55" spans="1:7" x14ac:dyDescent="0.2">
      <c r="A55" s="57"/>
      <c r="D55" s="53"/>
    </row>
  </sheetData>
  <mergeCells count="1">
    <mergeCell ref="A1:G2"/>
  </mergeCells>
  <phoneticPr fontId="0" type="noConversion"/>
  <printOptions horizontalCentered="1"/>
  <pageMargins left="0.74803149606299213" right="0.74803149606299213" top="1.6141732283464567" bottom="0.51181102362204722" header="0.39370078740157483" footer="0"/>
  <pageSetup paperSize="9" scale="70" orientation="portrait" horizontalDpi="4294967292" r:id="rId1"/>
  <headerFooter alignWithMargins="0">
    <oddHeader>&amp;L&amp;G&amp;C&amp;"Arial,Negrita"&amp;14
V RAID Club Hípico el Corzo 2012
 CEN 0* &amp;R&amp;"Arial,Negrita"&amp;11&amp;G
&amp;D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1175"/>
  <sheetViews>
    <sheetView showGridLines="0" view="pageBreakPreview" zoomScale="90" zoomScaleNormal="100" zoomScaleSheetLayoutView="90" workbookViewId="0">
      <selection activeCell="O19" sqref="O19"/>
    </sheetView>
  </sheetViews>
  <sheetFormatPr baseColWidth="10" defaultRowHeight="12.75" x14ac:dyDescent="0.2"/>
  <cols>
    <col min="1" max="1" width="17.28515625" bestFit="1" customWidth="1"/>
    <col min="2" max="2" width="11.7109375" customWidth="1"/>
    <col min="3" max="3" width="5.42578125" customWidth="1"/>
    <col min="4" max="4" width="18.28515625" customWidth="1"/>
    <col min="5" max="5" width="10.42578125" customWidth="1"/>
    <col min="6" max="6" width="5.42578125" customWidth="1"/>
    <col min="7" max="7" width="20.140625" customWidth="1"/>
    <col min="9" max="9" width="6.140625" customWidth="1"/>
  </cols>
  <sheetData>
    <row r="1" spans="1:8" ht="48" customHeight="1" x14ac:dyDescent="0.2">
      <c r="B1" s="292" t="s">
        <v>110</v>
      </c>
      <c r="C1" s="291"/>
      <c r="D1" s="291"/>
      <c r="E1" s="291"/>
      <c r="F1" s="291"/>
    </row>
    <row r="2" spans="1:8" ht="13.5" thickBot="1" x14ac:dyDescent="0.25"/>
    <row r="3" spans="1:8" s="2" customFormat="1" ht="15.75" customHeight="1" thickBot="1" x14ac:dyDescent="0.25">
      <c r="A3" s="24" t="s">
        <v>9</v>
      </c>
      <c r="B3" s="363" t="s">
        <v>0</v>
      </c>
      <c r="C3" s="364"/>
      <c r="D3" s="364"/>
      <c r="E3" s="365"/>
      <c r="F3" s="372" t="s">
        <v>1</v>
      </c>
      <c r="G3" s="373"/>
      <c r="H3" s="374"/>
    </row>
    <row r="4" spans="1:8" s="23" customFormat="1" ht="29.25" customHeight="1" thickBot="1" x14ac:dyDescent="0.25">
      <c r="A4" s="25">
        <f>+'HORARIO 1'!A5</f>
        <v>116</v>
      </c>
      <c r="B4" s="366" t="str">
        <f>+'HORARIO 1'!C5</f>
        <v>JOSE LUIS BALSINHAS</v>
      </c>
      <c r="C4" s="367"/>
      <c r="D4" s="367"/>
      <c r="E4" s="368"/>
      <c r="F4" s="366" t="str">
        <f>+'HORARIO 1'!D5</f>
        <v>DIAMANT DES AYSSADES</v>
      </c>
      <c r="G4" s="367"/>
      <c r="H4" s="368"/>
    </row>
    <row r="5" spans="1:8" s="290" customFormat="1" ht="15.75" customHeight="1" thickBot="1" x14ac:dyDescent="0.25">
      <c r="A5" s="281"/>
      <c r="B5" s="372" t="s">
        <v>108</v>
      </c>
      <c r="C5" s="374"/>
      <c r="D5" s="372">
        <f>'Matrículas CET'!B3</f>
        <v>0</v>
      </c>
      <c r="E5" s="374"/>
      <c r="F5" s="289" t="s">
        <v>100</v>
      </c>
      <c r="G5" s="370">
        <f>'Matrículas CET'!D3</f>
        <v>0</v>
      </c>
      <c r="H5" s="371"/>
    </row>
    <row r="6" spans="1:8" ht="16.5" customHeight="1" x14ac:dyDescent="0.2">
      <c r="A6" s="362" t="s">
        <v>31</v>
      </c>
      <c r="B6" s="362"/>
      <c r="C6" s="173"/>
      <c r="D6" s="32" t="s">
        <v>37</v>
      </c>
      <c r="F6" s="27"/>
      <c r="G6" s="163" t="s">
        <v>48</v>
      </c>
    </row>
    <row r="7" spans="1:8" s="22" customFormat="1" ht="15.95" customHeight="1" x14ac:dyDescent="0.2">
      <c r="A7" s="21" t="s">
        <v>32</v>
      </c>
      <c r="B7" s="29">
        <f>+'FASE 1'!I3</f>
        <v>20</v>
      </c>
      <c r="C7" s="26"/>
      <c r="D7" s="21" t="s">
        <v>32</v>
      </c>
      <c r="E7" s="29">
        <f>+'FASE 2'!I3</f>
        <v>20</v>
      </c>
      <c r="F7" s="58"/>
      <c r="G7" s="162" t="s">
        <v>32</v>
      </c>
      <c r="H7" s="29">
        <f>+'FASE 3'!I3</f>
        <v>20</v>
      </c>
    </row>
    <row r="8" spans="1:8" s="22" customFormat="1" ht="15.95" customHeight="1" x14ac:dyDescent="0.2">
      <c r="A8" s="21" t="s">
        <v>5</v>
      </c>
      <c r="B8" s="30">
        <f>+'HORARIO 1'!B5</f>
        <v>0.39583333333333331</v>
      </c>
      <c r="C8" s="26"/>
      <c r="D8" s="21" t="s">
        <v>5</v>
      </c>
      <c r="E8" s="30">
        <f>+'HORARIO 2'!B5</f>
        <v>0.49070601851851847</v>
      </c>
      <c r="F8" s="60"/>
      <c r="G8" s="21" t="s">
        <v>5</v>
      </c>
      <c r="H8" s="30">
        <f>+'HORARIO 3'!B5</f>
        <v>0.57777777777777783</v>
      </c>
    </row>
    <row r="9" spans="1:8" s="22" customFormat="1" ht="15.95" customHeight="1" x14ac:dyDescent="0.2">
      <c r="A9" s="21" t="s">
        <v>6</v>
      </c>
      <c r="B9" s="30">
        <f>+'FASE 1'!G9</f>
        <v>0.46843750000000001</v>
      </c>
      <c r="C9" s="26"/>
      <c r="D9" s="21" t="s">
        <v>6</v>
      </c>
      <c r="E9" s="30">
        <f>+'FASE 2'!G9</f>
        <v>0.55560185185185185</v>
      </c>
      <c r="F9" s="58"/>
      <c r="G9" s="21" t="s">
        <v>6</v>
      </c>
      <c r="H9" s="30">
        <f>+'FASE 3'!G9</f>
        <v>0.64278935185185182</v>
      </c>
    </row>
    <row r="10" spans="1:8" s="22" customFormat="1" ht="15.95" customHeight="1" x14ac:dyDescent="0.2">
      <c r="A10" s="21" t="s">
        <v>33</v>
      </c>
      <c r="B10" s="30">
        <f>+'FASE 1'!H9</f>
        <v>0.46987268518518516</v>
      </c>
      <c r="C10" s="26"/>
      <c r="D10" s="21" t="s">
        <v>33</v>
      </c>
      <c r="E10" s="30">
        <f>+'FASE 2'!H9</f>
        <v>0.55694444444444446</v>
      </c>
      <c r="F10" s="58"/>
      <c r="G10" s="21" t="s">
        <v>33</v>
      </c>
      <c r="H10" s="30">
        <f>+'FASE 3'!H9</f>
        <v>0.64409722222222221</v>
      </c>
    </row>
    <row r="11" spans="1:8" s="22" customFormat="1" ht="15.95" customHeight="1" x14ac:dyDescent="0.2">
      <c r="A11" s="21" t="s">
        <v>35</v>
      </c>
      <c r="B11" s="30">
        <f>+'FASE 1'!I9</f>
        <v>7.2604166666666692E-2</v>
      </c>
      <c r="C11" s="26"/>
      <c r="D11" s="21" t="s">
        <v>35</v>
      </c>
      <c r="E11" s="30">
        <f>+'FASE 2'!I9</f>
        <v>6.4895833333333375E-2</v>
      </c>
      <c r="F11" s="58"/>
      <c r="G11" s="21" t="s">
        <v>35</v>
      </c>
      <c r="H11" s="30">
        <f>+'FASE 3'!I9</f>
        <v>6.5011574074073986E-2</v>
      </c>
    </row>
    <row r="12" spans="1:8" s="22" customFormat="1" ht="15.95" customHeight="1" x14ac:dyDescent="0.2">
      <c r="A12" s="21" t="s">
        <v>36</v>
      </c>
      <c r="B12" s="30">
        <f>+'FASE 1'!J9</f>
        <v>7.4039351851851842E-2</v>
      </c>
      <c r="C12" s="26"/>
      <c r="D12" s="21" t="s">
        <v>36</v>
      </c>
      <c r="E12" s="30">
        <f>+'FASE 2'!J9</f>
        <v>6.6238425925925992E-2</v>
      </c>
      <c r="F12" s="58"/>
      <c r="G12" s="21" t="s">
        <v>36</v>
      </c>
      <c r="H12" s="30">
        <f>+'FASE 3'!J9</f>
        <v>6.6319444444444375E-2</v>
      </c>
    </row>
    <row r="13" spans="1:8" s="22" customFormat="1" ht="15.95" customHeight="1" x14ac:dyDescent="0.2">
      <c r="A13" s="21" t="s">
        <v>34</v>
      </c>
      <c r="B13" s="30">
        <f>+'FASE 1'!Q9</f>
        <v>0</v>
      </c>
      <c r="C13" s="26"/>
      <c r="D13" s="21" t="s">
        <v>34</v>
      </c>
      <c r="E13" s="30">
        <f>+'FASE 2'!Q9</f>
        <v>0</v>
      </c>
      <c r="F13" s="58"/>
      <c r="G13" s="21" t="s">
        <v>34</v>
      </c>
      <c r="H13" s="30">
        <f>+'FASE 3'!Q9</f>
        <v>0</v>
      </c>
    </row>
    <row r="14" spans="1:8" s="22" customFormat="1" ht="15.95" customHeight="1" x14ac:dyDescent="0.2">
      <c r="A14" s="21" t="s">
        <v>57</v>
      </c>
      <c r="B14" s="30">
        <f>+'FASE 1'!N9</f>
        <v>1.4351851851851505E-3</v>
      </c>
      <c r="C14" s="26"/>
      <c r="D14" s="21" t="s">
        <v>57</v>
      </c>
      <c r="E14" s="30">
        <f>+'FASE 2'!N9</f>
        <v>1.3425925925926174E-3</v>
      </c>
      <c r="F14" s="58"/>
      <c r="G14" s="21" t="s">
        <v>57</v>
      </c>
      <c r="H14" s="30">
        <f>+'FASE 3'!N9</f>
        <v>1.3078703703703898E-3</v>
      </c>
    </row>
    <row r="15" spans="1:8" s="22" customFormat="1" ht="15.95" customHeight="1" x14ac:dyDescent="0.2">
      <c r="A15" s="21" t="s">
        <v>7</v>
      </c>
      <c r="B15" s="31">
        <f>+'FASE 1'!R9</f>
        <v>11.477761836441895</v>
      </c>
      <c r="C15" s="26"/>
      <c r="D15" s="21" t="s">
        <v>7</v>
      </c>
      <c r="E15" s="31">
        <f>+'FASE 2'!R9</f>
        <v>12.841091492776886</v>
      </c>
      <c r="F15" s="58"/>
      <c r="G15" s="21" t="s">
        <v>7</v>
      </c>
      <c r="H15" s="31">
        <f>+'FASE 3'!R9</f>
        <v>12.818230372084743</v>
      </c>
    </row>
    <row r="16" spans="1:8" s="28" customFormat="1" ht="21" customHeight="1" x14ac:dyDescent="0.2">
      <c r="A16" s="35" t="s">
        <v>38</v>
      </c>
      <c r="B16" s="36">
        <f>+'FASE 1'!T9</f>
        <v>7.4039351851851842E-2</v>
      </c>
      <c r="C16" s="37"/>
      <c r="D16" s="35" t="s">
        <v>38</v>
      </c>
      <c r="E16" s="36">
        <f>+'FASE 2'!T9</f>
        <v>6.6238425925925992E-2</v>
      </c>
      <c r="F16" s="37"/>
      <c r="G16" s="35" t="s">
        <v>38</v>
      </c>
      <c r="H16" s="38">
        <f>+'FASE 3'!T9</f>
        <v>6.6319444444444375E-2</v>
      </c>
    </row>
    <row r="17" spans="1:8" ht="21.95" customHeight="1" x14ac:dyDescent="0.2">
      <c r="C17" s="27"/>
      <c r="F17" s="27"/>
      <c r="G17" s="53"/>
    </row>
    <row r="18" spans="1:8" ht="18" customHeight="1" x14ac:dyDescent="0.2">
      <c r="A18" s="34" t="s">
        <v>40</v>
      </c>
      <c r="B18" s="39">
        <f>+CLAS.PROV!X4</f>
        <v>0.20659722222222221</v>
      </c>
      <c r="D18" s="33" t="s">
        <v>39</v>
      </c>
      <c r="E18" s="40">
        <f>+CLAS.PROV!W4</f>
        <v>12.133845065005753</v>
      </c>
      <c r="G18" s="34"/>
      <c r="H18" s="40"/>
    </row>
    <row r="19" spans="1:8" ht="12.75" customHeight="1" x14ac:dyDescent="0.2">
      <c r="A19" s="34"/>
      <c r="B19" s="39"/>
      <c r="D19" s="33"/>
      <c r="E19" s="40"/>
      <c r="G19" s="34"/>
      <c r="H19" s="40"/>
    </row>
    <row r="20" spans="1:8" ht="12.75" customHeight="1" x14ac:dyDescent="0.2">
      <c r="A20" s="34"/>
      <c r="B20" s="39"/>
      <c r="D20" s="33"/>
      <c r="E20" s="40"/>
      <c r="G20" s="34"/>
      <c r="H20" s="40"/>
    </row>
    <row r="21" spans="1:8" ht="12.75" customHeight="1" x14ac:dyDescent="0.2">
      <c r="A21" s="34"/>
      <c r="B21" s="39"/>
      <c r="D21" s="33"/>
      <c r="E21" s="40"/>
      <c r="G21" s="34"/>
      <c r="H21" s="40"/>
    </row>
    <row r="22" spans="1:8" ht="12.75" customHeight="1" x14ac:dyDescent="0.2">
      <c r="A22" s="34"/>
      <c r="B22" s="39"/>
      <c r="D22" s="33"/>
      <c r="E22" s="40"/>
      <c r="G22" s="34"/>
      <c r="H22" s="40"/>
    </row>
    <row r="23" spans="1:8" ht="12.75" customHeight="1" x14ac:dyDescent="0.2">
      <c r="A23" s="34"/>
      <c r="B23" s="39"/>
      <c r="D23" s="33"/>
      <c r="E23" s="40"/>
      <c r="G23" s="34"/>
      <c r="H23" s="40"/>
    </row>
    <row r="24" spans="1:8" ht="12.75" customHeight="1" x14ac:dyDescent="0.2">
      <c r="A24" s="34"/>
      <c r="B24" s="39"/>
      <c r="D24" s="33"/>
      <c r="E24" s="40"/>
      <c r="G24" s="34"/>
      <c r="H24" s="40"/>
    </row>
    <row r="25" spans="1:8" ht="12.75" customHeight="1" x14ac:dyDescent="0.2"/>
    <row r="26" spans="1:8" ht="12.75" customHeight="1" x14ac:dyDescent="0.2"/>
    <row r="27" spans="1:8" ht="12.75" customHeight="1" x14ac:dyDescent="0.2"/>
    <row r="28" spans="1:8" ht="12.75" customHeight="1" x14ac:dyDescent="0.2"/>
    <row r="29" spans="1:8" ht="48" customHeight="1" x14ac:dyDescent="0.2">
      <c r="B29" s="292" t="str">
        <f>B1</f>
        <v>VII Raid Sierra de la Mosca y Llanos de Sierra de Fuentes 12/10/2013</v>
      </c>
      <c r="C29" s="291"/>
      <c r="D29" s="291"/>
      <c r="E29" s="291"/>
      <c r="F29" s="291"/>
    </row>
    <row r="30" spans="1:8" ht="13.5" thickBot="1" x14ac:dyDescent="0.25"/>
    <row r="31" spans="1:8" ht="15.75" customHeight="1" thickBot="1" x14ac:dyDescent="0.25">
      <c r="A31" s="24" t="s">
        <v>9</v>
      </c>
      <c r="B31" s="363" t="s">
        <v>0</v>
      </c>
      <c r="C31" s="364"/>
      <c r="D31" s="364"/>
      <c r="E31" s="365"/>
      <c r="F31" s="363" t="s">
        <v>1</v>
      </c>
      <c r="G31" s="364"/>
      <c r="H31" s="365"/>
    </row>
    <row r="32" spans="1:8" ht="23.25" customHeight="1" thickBot="1" x14ac:dyDescent="0.25">
      <c r="A32" s="41">
        <f>+'HORARIO 1'!A6</f>
        <v>117</v>
      </c>
      <c r="B32" s="366" t="str">
        <f>+'HORARIO 1'!C6</f>
        <v>JOAO PEDRO CARPINTEIRO</v>
      </c>
      <c r="C32" s="367"/>
      <c r="D32" s="367"/>
      <c r="E32" s="368"/>
      <c r="F32" s="366" t="str">
        <f>+'HORARIO 1'!D6</f>
        <v>KALKO DE NERAC</v>
      </c>
      <c r="G32" s="367"/>
      <c r="H32" s="368"/>
    </row>
    <row r="33" spans="1:9" s="290" customFormat="1" ht="15.75" customHeight="1" thickBot="1" x14ac:dyDescent="0.25">
      <c r="A33" s="281"/>
      <c r="B33" s="372" t="s">
        <v>108</v>
      </c>
      <c r="C33" s="374"/>
      <c r="D33" s="375">
        <f>'Matrículas CET'!B4</f>
        <v>0</v>
      </c>
      <c r="E33" s="374"/>
      <c r="F33" s="289" t="s">
        <v>100</v>
      </c>
      <c r="G33" s="370">
        <f>'Matrículas CET'!D4</f>
        <v>0</v>
      </c>
      <c r="H33" s="371"/>
    </row>
    <row r="34" spans="1:9" x14ac:dyDescent="0.2">
      <c r="A34" s="362" t="s">
        <v>31</v>
      </c>
      <c r="B34" s="369"/>
      <c r="C34" s="173"/>
      <c r="D34" s="32" t="s">
        <v>37</v>
      </c>
      <c r="F34" s="27"/>
      <c r="G34" s="163" t="s">
        <v>48</v>
      </c>
    </row>
    <row r="35" spans="1:9" ht="15.95" customHeight="1" x14ac:dyDescent="0.2">
      <c r="A35" s="21" t="s">
        <v>32</v>
      </c>
      <c r="B35" s="29">
        <f>+'FASE 1'!I3</f>
        <v>20</v>
      </c>
      <c r="C35" s="26"/>
      <c r="D35" s="21" t="s">
        <v>32</v>
      </c>
      <c r="E35" s="29">
        <f>+'FASE 2'!I3</f>
        <v>20</v>
      </c>
      <c r="F35" s="58"/>
      <c r="G35" s="162" t="s">
        <v>32</v>
      </c>
      <c r="H35" s="29">
        <f>+'FASE 3'!I3</f>
        <v>20</v>
      </c>
      <c r="I35" s="22"/>
    </row>
    <row r="36" spans="1:9" ht="15.95" customHeight="1" x14ac:dyDescent="0.2">
      <c r="A36" s="21" t="s">
        <v>5</v>
      </c>
      <c r="B36" s="30">
        <f>+'HORARIO 1'!B6</f>
        <v>0.39583333333333331</v>
      </c>
      <c r="C36" s="26"/>
      <c r="D36" s="21" t="s">
        <v>5</v>
      </c>
      <c r="E36" s="30">
        <f>+'HORARIO 2'!B6</f>
        <v>0.49755787037037036</v>
      </c>
      <c r="F36" s="60"/>
      <c r="G36" s="21" t="s">
        <v>5</v>
      </c>
      <c r="H36" s="30">
        <f>+'HORARIO 3'!B6</f>
        <v>0.58232638888888899</v>
      </c>
      <c r="I36" s="22"/>
    </row>
    <row r="37" spans="1:9" ht="15.95" customHeight="1" x14ac:dyDescent="0.2">
      <c r="A37" s="21" t="s">
        <v>6</v>
      </c>
      <c r="B37" s="30">
        <f>+'FASE 1'!G10</f>
        <v>0.47262731481481479</v>
      </c>
      <c r="C37" s="26"/>
      <c r="D37" s="21" t="s">
        <v>6</v>
      </c>
      <c r="E37" s="30">
        <f>+'FASE 2'!G10</f>
        <v>0.56018518518518523</v>
      </c>
      <c r="F37" s="58"/>
      <c r="G37" s="21" t="s">
        <v>6</v>
      </c>
      <c r="H37" s="30">
        <f>+'FASE 3'!G10</f>
        <v>0.6442592592592592</v>
      </c>
      <c r="I37" s="22"/>
    </row>
    <row r="38" spans="1:9" ht="15.95" customHeight="1" x14ac:dyDescent="0.2">
      <c r="A38" s="21" t="s">
        <v>33</v>
      </c>
      <c r="B38" s="30">
        <f>+'FASE 1'!H10</f>
        <v>0.47672453703703704</v>
      </c>
      <c r="C38" s="26"/>
      <c r="D38" s="21" t="s">
        <v>33</v>
      </c>
      <c r="E38" s="30">
        <f>+'FASE 2'!H10</f>
        <v>0.56149305555555562</v>
      </c>
      <c r="F38" s="58"/>
      <c r="G38" s="21" t="s">
        <v>33</v>
      </c>
      <c r="H38" s="30">
        <f>+'FASE 3'!H10</f>
        <v>0.64730324074074075</v>
      </c>
      <c r="I38" s="22"/>
    </row>
    <row r="39" spans="1:9" ht="15.95" customHeight="1" x14ac:dyDescent="0.2">
      <c r="A39" s="21" t="s">
        <v>35</v>
      </c>
      <c r="B39" s="30">
        <f>+'FASE 1'!I10</f>
        <v>7.6793981481481477E-2</v>
      </c>
      <c r="C39" s="26"/>
      <c r="D39" s="21" t="s">
        <v>35</v>
      </c>
      <c r="E39" s="30">
        <f>+'FASE 2'!I10</f>
        <v>6.2627314814814872E-2</v>
      </c>
      <c r="F39" s="58"/>
      <c r="G39" s="21" t="s">
        <v>35</v>
      </c>
      <c r="H39" s="30">
        <f>+'FASE 3'!I10</f>
        <v>6.1932870370370208E-2</v>
      </c>
      <c r="I39" s="22"/>
    </row>
    <row r="40" spans="1:9" ht="15.95" customHeight="1" x14ac:dyDescent="0.2">
      <c r="A40" s="21" t="s">
        <v>36</v>
      </c>
      <c r="B40" s="30">
        <f>+'FASE 1'!J10</f>
        <v>8.0891203703703729E-2</v>
      </c>
      <c r="C40" s="26"/>
      <c r="D40" s="21" t="s">
        <v>36</v>
      </c>
      <c r="E40" s="30">
        <f>+'FASE 2'!J10</f>
        <v>6.3935185185185262E-2</v>
      </c>
      <c r="F40" s="58"/>
      <c r="G40" s="21" t="s">
        <v>36</v>
      </c>
      <c r="H40" s="30">
        <f>+'FASE 3'!J10</f>
        <v>6.4976851851851758E-2</v>
      </c>
      <c r="I40" s="22"/>
    </row>
    <row r="41" spans="1:9" ht="15.95" customHeight="1" x14ac:dyDescent="0.2">
      <c r="A41" s="21" t="s">
        <v>34</v>
      </c>
      <c r="B41" s="30">
        <f>+'FASE 1'!Q10</f>
        <v>1.041666666666663E-3</v>
      </c>
      <c r="C41" s="26"/>
      <c r="D41" s="21" t="s">
        <v>34</v>
      </c>
      <c r="E41" s="30">
        <f>+'FASE 2'!Q10</f>
        <v>0</v>
      </c>
      <c r="F41" s="58"/>
      <c r="G41" s="21" t="s">
        <v>34</v>
      </c>
      <c r="H41" s="30">
        <f>+'FASE 3'!Q10</f>
        <v>0</v>
      </c>
      <c r="I41" s="22"/>
    </row>
    <row r="42" spans="1:9" ht="15.95" customHeight="1" x14ac:dyDescent="0.2">
      <c r="A42" s="21" t="s">
        <v>57</v>
      </c>
      <c r="B42" s="30">
        <f>+'FASE 1'!N10</f>
        <v>4.0972222222222521E-3</v>
      </c>
      <c r="C42" s="26"/>
      <c r="D42" s="21" t="s">
        <v>57</v>
      </c>
      <c r="E42" s="30">
        <f>+'FASE 2'!N10</f>
        <v>1.3078703703703898E-3</v>
      </c>
      <c r="F42" s="58"/>
      <c r="G42" s="21" t="s">
        <v>57</v>
      </c>
      <c r="H42" s="30">
        <f>+'FASE 3'!N10</f>
        <v>3.0439814814815502E-3</v>
      </c>
      <c r="I42" s="22"/>
    </row>
    <row r="43" spans="1:9" ht="15.95" customHeight="1" x14ac:dyDescent="0.2">
      <c r="A43" s="21" t="s">
        <v>7</v>
      </c>
      <c r="B43" s="31">
        <f>+'FASE 1'!R10</f>
        <v>10.851544837980407</v>
      </c>
      <c r="C43" s="26"/>
      <c r="D43" s="21" t="s">
        <v>7</v>
      </c>
      <c r="E43" s="31">
        <f>+'FASE 2'!R10</f>
        <v>13.306228053964148</v>
      </c>
      <c r="F43" s="58"/>
      <c r="G43" s="21" t="s">
        <v>7</v>
      </c>
      <c r="H43" s="31">
        <f>+'FASE 3'!R10</f>
        <v>13.455428891795925</v>
      </c>
      <c r="I43" s="22"/>
    </row>
    <row r="44" spans="1:9" ht="21" customHeight="1" x14ac:dyDescent="0.2">
      <c r="A44" s="35" t="s">
        <v>38</v>
      </c>
      <c r="B44" s="38">
        <f>+'FASE 1'!T10</f>
        <v>8.1932870370370392E-2</v>
      </c>
      <c r="C44" s="37"/>
      <c r="D44" s="35" t="s">
        <v>38</v>
      </c>
      <c r="E44" s="38">
        <f>+'FASE 2'!T10</f>
        <v>6.3935185185185262E-2</v>
      </c>
      <c r="F44" s="37"/>
      <c r="G44" s="35" t="s">
        <v>38</v>
      </c>
      <c r="H44" s="38">
        <f>+'FASE 3'!T10</f>
        <v>6.4976851851851758E-2</v>
      </c>
      <c r="I44" s="28"/>
    </row>
    <row r="45" spans="1:9" ht="21.95" customHeight="1" x14ac:dyDescent="0.2">
      <c r="C45" s="27"/>
      <c r="F45" s="27"/>
      <c r="G45" s="53"/>
    </row>
    <row r="46" spans="1:9" ht="18" customHeight="1" x14ac:dyDescent="0.2">
      <c r="A46" s="34" t="s">
        <v>40</v>
      </c>
      <c r="B46" s="39">
        <f>+CLAS.PROV!X5</f>
        <v>0.21084490740740741</v>
      </c>
      <c r="D46" s="33" t="s">
        <v>39</v>
      </c>
      <c r="E46" s="40">
        <f>+CLAS.PROV!W5</f>
        <v>12.053672152120241</v>
      </c>
    </row>
    <row r="48" spans="1:9" ht="48" customHeight="1" x14ac:dyDescent="0.2">
      <c r="B48" s="292" t="str">
        <f>B1</f>
        <v>VII Raid Sierra de la Mosca y Llanos de Sierra de Fuentes 12/10/2013</v>
      </c>
      <c r="C48" s="292"/>
      <c r="D48" s="292"/>
      <c r="E48" s="292"/>
      <c r="F48" s="292"/>
    </row>
    <row r="49" spans="1:9" ht="13.5" thickBot="1" x14ac:dyDescent="0.25"/>
    <row r="50" spans="1:9" ht="15.75" customHeight="1" thickBot="1" x14ac:dyDescent="0.25">
      <c r="A50" s="24" t="s">
        <v>9</v>
      </c>
      <c r="B50" s="363" t="s">
        <v>0</v>
      </c>
      <c r="C50" s="364"/>
      <c r="D50" s="364"/>
      <c r="E50" s="365"/>
      <c r="F50" s="363" t="s">
        <v>1</v>
      </c>
      <c r="G50" s="364"/>
      <c r="H50" s="365"/>
    </row>
    <row r="51" spans="1:9" ht="23.25" customHeight="1" thickBot="1" x14ac:dyDescent="0.25">
      <c r="A51" s="25">
        <f>+'HORARIO 1'!A7</f>
        <v>118</v>
      </c>
      <c r="B51" s="366" t="str">
        <f>+'HORARIO 1'!C7</f>
        <v>JAVIER GRAGERA</v>
      </c>
      <c r="C51" s="367"/>
      <c r="D51" s="367"/>
      <c r="E51" s="368"/>
      <c r="F51" s="366" t="str">
        <f>+'HORARIO 1'!D7</f>
        <v>AYSTIC DE PIBOUL</v>
      </c>
      <c r="G51" s="367"/>
      <c r="H51" s="368"/>
    </row>
    <row r="52" spans="1:9" s="290" customFormat="1" ht="15.75" customHeight="1" thickBot="1" x14ac:dyDescent="0.25">
      <c r="A52" s="281"/>
      <c r="B52" s="372" t="s">
        <v>108</v>
      </c>
      <c r="C52" s="374"/>
      <c r="D52" s="372">
        <f>'Matrículas CET'!B5</f>
        <v>0</v>
      </c>
      <c r="E52" s="374"/>
      <c r="F52" s="289" t="s">
        <v>100</v>
      </c>
      <c r="G52" s="370">
        <f>'Matrículas CET'!D5</f>
        <v>0</v>
      </c>
      <c r="H52" s="371"/>
    </row>
    <row r="53" spans="1:9" x14ac:dyDescent="0.2">
      <c r="A53" s="362" t="s">
        <v>31</v>
      </c>
      <c r="B53" s="362"/>
      <c r="C53" s="173"/>
      <c r="D53" s="32" t="s">
        <v>37</v>
      </c>
      <c r="F53" s="27"/>
      <c r="G53" s="163" t="s">
        <v>48</v>
      </c>
    </row>
    <row r="54" spans="1:9" ht="15.95" customHeight="1" x14ac:dyDescent="0.2">
      <c r="A54" s="21" t="s">
        <v>32</v>
      </c>
      <c r="B54" s="29">
        <f>+'FASE 1'!I3</f>
        <v>20</v>
      </c>
      <c r="C54" s="26"/>
      <c r="D54" s="21" t="s">
        <v>32</v>
      </c>
      <c r="E54" s="29">
        <f>+'FASE 2'!I3</f>
        <v>20</v>
      </c>
      <c r="F54" s="58"/>
      <c r="G54" s="162" t="s">
        <v>32</v>
      </c>
      <c r="H54" s="29">
        <f>+'FASE 3'!I3</f>
        <v>20</v>
      </c>
      <c r="I54" s="22"/>
    </row>
    <row r="55" spans="1:9" ht="15.95" customHeight="1" x14ac:dyDescent="0.2">
      <c r="A55" s="21" t="s">
        <v>5</v>
      </c>
      <c r="B55" s="30">
        <f>+'HORARIO 1'!B7</f>
        <v>0.39583333333333331</v>
      </c>
      <c r="C55" s="26"/>
      <c r="D55" s="21" t="s">
        <v>5</v>
      </c>
      <c r="E55" s="30">
        <f>+'HORARIO 2'!B7</f>
        <v>0.49444444444444446</v>
      </c>
      <c r="F55" s="60"/>
      <c r="G55" s="21" t="s">
        <v>5</v>
      </c>
      <c r="H55" s="30">
        <f>+'HORARIO 3'!B7</f>
        <v>0.58259259259259266</v>
      </c>
      <c r="I55" s="22"/>
    </row>
    <row r="56" spans="1:9" ht="15.95" customHeight="1" x14ac:dyDescent="0.2">
      <c r="A56" s="21" t="s">
        <v>6</v>
      </c>
      <c r="B56" s="30">
        <f>+'FASE 1'!G11</f>
        <v>0.47259259259259262</v>
      </c>
      <c r="C56" s="26"/>
      <c r="D56" s="21" t="s">
        <v>6</v>
      </c>
      <c r="E56" s="30">
        <f>+'FASE 2'!G11</f>
        <v>0.56020833333333331</v>
      </c>
      <c r="F56" s="58"/>
      <c r="G56" s="21" t="s">
        <v>6</v>
      </c>
      <c r="H56" s="30">
        <f>+'FASE 3'!G11</f>
        <v>0.64423611111111112</v>
      </c>
      <c r="I56" s="22"/>
    </row>
    <row r="57" spans="1:9" ht="15.95" customHeight="1" x14ac:dyDescent="0.2">
      <c r="A57" s="21" t="s">
        <v>33</v>
      </c>
      <c r="B57" s="30">
        <f>+'FASE 1'!H11</f>
        <v>0.47361111111111115</v>
      </c>
      <c r="C57" s="26"/>
      <c r="D57" s="21" t="s">
        <v>33</v>
      </c>
      <c r="E57" s="30">
        <f>+'FASE 2'!H11</f>
        <v>0.56175925925925929</v>
      </c>
      <c r="F57" s="58"/>
      <c r="G57" s="21" t="s">
        <v>33</v>
      </c>
      <c r="H57" s="30">
        <f>+'FASE 3'!H11</f>
        <v>0.64725694444444437</v>
      </c>
      <c r="I57" s="22"/>
    </row>
    <row r="58" spans="1:9" ht="15.95" customHeight="1" x14ac:dyDescent="0.2">
      <c r="A58" s="21" t="s">
        <v>35</v>
      </c>
      <c r="B58" s="30">
        <f>+'FASE 1'!I11</f>
        <v>7.6759259259259305E-2</v>
      </c>
      <c r="C58" s="26"/>
      <c r="D58" s="21" t="s">
        <v>35</v>
      </c>
      <c r="E58" s="30">
        <f>+'FASE 2'!I11</f>
        <v>6.5763888888888844E-2</v>
      </c>
      <c r="F58" s="58"/>
      <c r="G58" s="21" t="s">
        <v>35</v>
      </c>
      <c r="H58" s="30">
        <f>+'FASE 3'!I11</f>
        <v>6.1643518518518459E-2</v>
      </c>
      <c r="I58" s="22"/>
    </row>
    <row r="59" spans="1:9" ht="15.95" customHeight="1" x14ac:dyDescent="0.2">
      <c r="A59" s="21" t="s">
        <v>36</v>
      </c>
      <c r="B59" s="30">
        <f>+'FASE 1'!J11</f>
        <v>7.7777777777777835E-2</v>
      </c>
      <c r="C59" s="26"/>
      <c r="D59" s="21" t="s">
        <v>36</v>
      </c>
      <c r="E59" s="30">
        <f>+'FASE 2'!J11</f>
        <v>6.7314814814814827E-2</v>
      </c>
      <c r="F59" s="58"/>
      <c r="G59" s="21" t="s">
        <v>36</v>
      </c>
      <c r="H59" s="30">
        <f>+'FASE 3'!J11</f>
        <v>6.4664351851851709E-2</v>
      </c>
      <c r="I59" s="22"/>
    </row>
    <row r="60" spans="1:9" ht="15.95" customHeight="1" x14ac:dyDescent="0.2">
      <c r="A60" s="21" t="s">
        <v>34</v>
      </c>
      <c r="B60" s="30">
        <f>+'FASE 1'!Q11</f>
        <v>1.0069444444444908E-3</v>
      </c>
      <c r="C60" s="26"/>
      <c r="D60" s="21" t="s">
        <v>34</v>
      </c>
      <c r="E60" s="30">
        <f>+'FASE 2'!Q11</f>
        <v>0</v>
      </c>
      <c r="F60" s="58"/>
      <c r="G60" s="21" t="s">
        <v>34</v>
      </c>
      <c r="H60" s="30">
        <f>+'FASE 3'!Q11</f>
        <v>0</v>
      </c>
      <c r="I60" s="22"/>
    </row>
    <row r="61" spans="1:9" ht="15.95" customHeight="1" x14ac:dyDescent="0.2">
      <c r="A61" s="21" t="s">
        <v>57</v>
      </c>
      <c r="B61" s="30">
        <f>+'FASE 1'!N11</f>
        <v>1.0185185185185297E-3</v>
      </c>
      <c r="C61" s="26"/>
      <c r="D61" s="21" t="s">
        <v>57</v>
      </c>
      <c r="E61" s="30">
        <f>+'FASE 2'!N11</f>
        <v>1.5509259259259833E-3</v>
      </c>
      <c r="F61" s="58"/>
      <c r="G61" s="21" t="s">
        <v>57</v>
      </c>
      <c r="H61" s="30">
        <f>+'FASE 3'!N11</f>
        <v>3.0208333333332504E-3</v>
      </c>
      <c r="I61" s="22"/>
    </row>
    <row r="62" spans="1:9" ht="15.95" customHeight="1" x14ac:dyDescent="0.2">
      <c r="A62" s="21" t="s">
        <v>7</v>
      </c>
      <c r="B62" s="31">
        <f>+'FASE 1'!R11</f>
        <v>10.856453558504223</v>
      </c>
      <c r="C62" s="164"/>
      <c r="D62" s="162" t="s">
        <v>7</v>
      </c>
      <c r="E62" s="165">
        <f>+'FASE 2'!R11</f>
        <v>12.671594508975712</v>
      </c>
      <c r="F62" s="164"/>
      <c r="G62" s="162" t="s">
        <v>7</v>
      </c>
      <c r="H62" s="165">
        <f>+'FASE 3'!R11</f>
        <v>13.518588058580548</v>
      </c>
      <c r="I62" s="28"/>
    </row>
    <row r="63" spans="1:9" ht="21" customHeight="1" x14ac:dyDescent="0.2">
      <c r="A63" s="35" t="s">
        <v>38</v>
      </c>
      <c r="B63" s="38">
        <f>+'FASE 1'!T11</f>
        <v>7.8784722222222325E-2</v>
      </c>
      <c r="C63" s="166"/>
      <c r="D63" s="35" t="s">
        <v>38</v>
      </c>
      <c r="E63" s="38">
        <f>+'FASE 2'!T11</f>
        <v>6.7314814814814827E-2</v>
      </c>
      <c r="F63" s="166"/>
      <c r="G63" s="35" t="s">
        <v>38</v>
      </c>
      <c r="H63" s="38">
        <f>+'FASE 3'!T11</f>
        <v>6.4664351851851709E-2</v>
      </c>
    </row>
    <row r="64" spans="1:9" ht="21.95" customHeight="1" x14ac:dyDescent="0.2">
      <c r="A64" s="160"/>
      <c r="B64" s="167"/>
      <c r="C64" s="53"/>
      <c r="E64" s="168"/>
      <c r="F64" s="53"/>
      <c r="G64" s="53"/>
    </row>
    <row r="65" spans="1:8" ht="18" customHeight="1" x14ac:dyDescent="0.2">
      <c r="A65" s="34" t="s">
        <v>40</v>
      </c>
      <c r="B65" s="39">
        <f>+CLAS.PROV!X6</f>
        <v>0.21076388888888886</v>
      </c>
      <c r="D65" s="33" t="s">
        <v>39</v>
      </c>
      <c r="E65" s="40">
        <f>+CLAS.PROV!W6</f>
        <v>11.993662441616019</v>
      </c>
    </row>
    <row r="66" spans="1:8" ht="12.75" customHeight="1" x14ac:dyDescent="0.2">
      <c r="A66" s="34"/>
      <c r="B66" s="39"/>
      <c r="D66" s="33"/>
      <c r="E66" s="40"/>
    </row>
    <row r="67" spans="1:8" ht="12.75" customHeight="1" x14ac:dyDescent="0.2">
      <c r="A67" s="34"/>
      <c r="B67" s="39"/>
      <c r="D67" s="33"/>
      <c r="E67" s="40"/>
    </row>
    <row r="68" spans="1:8" ht="12.75" customHeight="1" x14ac:dyDescent="0.2">
      <c r="A68" s="34"/>
      <c r="B68" s="39"/>
      <c r="D68" s="33"/>
      <c r="E68" s="40"/>
    </row>
    <row r="69" spans="1:8" ht="12.75" customHeight="1" x14ac:dyDescent="0.2">
      <c r="A69" s="34"/>
      <c r="B69" s="39"/>
      <c r="D69" s="33"/>
      <c r="E69" s="40"/>
    </row>
    <row r="70" spans="1:8" ht="12.75" customHeight="1" x14ac:dyDescent="0.2">
      <c r="A70" s="34"/>
      <c r="B70" s="39"/>
      <c r="D70" s="33"/>
      <c r="E70" s="40"/>
    </row>
    <row r="71" spans="1:8" ht="12.75" customHeight="1" x14ac:dyDescent="0.2">
      <c r="A71" s="34"/>
      <c r="B71" s="39"/>
      <c r="D71" s="33"/>
      <c r="E71" s="40"/>
    </row>
    <row r="72" spans="1:8" ht="12.75" customHeight="1" x14ac:dyDescent="0.2">
      <c r="A72" s="34"/>
      <c r="B72" s="39"/>
      <c r="D72" s="33"/>
      <c r="E72" s="40"/>
    </row>
    <row r="73" spans="1:8" ht="12.75" customHeight="1" x14ac:dyDescent="0.2">
      <c r="A73" s="34"/>
      <c r="B73" s="39"/>
      <c r="D73" s="33"/>
      <c r="E73" s="40"/>
    </row>
    <row r="74" spans="1:8" ht="12.75" customHeight="1" x14ac:dyDescent="0.2">
      <c r="A74" s="34"/>
      <c r="B74" s="39"/>
      <c r="D74" s="33"/>
      <c r="E74" s="40"/>
    </row>
    <row r="75" spans="1:8" ht="12.75" customHeight="1" x14ac:dyDescent="0.2"/>
    <row r="76" spans="1:8" ht="48" customHeight="1" x14ac:dyDescent="0.2">
      <c r="B76" s="292" t="str">
        <f>B1</f>
        <v>VII Raid Sierra de la Mosca y Llanos de Sierra de Fuentes 12/10/2013</v>
      </c>
      <c r="C76" s="292"/>
      <c r="D76" s="292"/>
      <c r="E76" s="292"/>
      <c r="F76" s="292"/>
    </row>
    <row r="77" spans="1:8" ht="13.5" thickBot="1" x14ac:dyDescent="0.25"/>
    <row r="78" spans="1:8" ht="16.5" customHeight="1" thickBot="1" x14ac:dyDescent="0.25">
      <c r="A78" s="24" t="s">
        <v>9</v>
      </c>
      <c r="B78" s="363" t="s">
        <v>0</v>
      </c>
      <c r="C78" s="364"/>
      <c r="D78" s="364"/>
      <c r="E78" s="365"/>
      <c r="F78" s="363" t="s">
        <v>1</v>
      </c>
      <c r="G78" s="364"/>
      <c r="H78" s="365"/>
    </row>
    <row r="79" spans="1:8" ht="24" customHeight="1" thickBot="1" x14ac:dyDescent="0.25">
      <c r="A79" s="25">
        <f>+'HORARIO 1'!A8</f>
        <v>108</v>
      </c>
      <c r="B79" s="366" t="str">
        <f>+'HORARIO 1'!C8</f>
        <v>PABLO DELGADO</v>
      </c>
      <c r="C79" s="367"/>
      <c r="D79" s="367"/>
      <c r="E79" s="368"/>
      <c r="F79" s="366" t="str">
        <f>+'HORARIO 1'!D8</f>
        <v>ERET DE LUC</v>
      </c>
      <c r="G79" s="367"/>
      <c r="H79" s="368"/>
    </row>
    <row r="80" spans="1:8" s="290" customFormat="1" ht="15.75" customHeight="1" thickBot="1" x14ac:dyDescent="0.25">
      <c r="A80" s="281"/>
      <c r="B80" s="372" t="s">
        <v>108</v>
      </c>
      <c r="C80" s="374"/>
      <c r="D80" s="372">
        <f>'Matrículas CET'!B6</f>
        <v>0</v>
      </c>
      <c r="E80" s="374"/>
      <c r="F80" s="289" t="s">
        <v>100</v>
      </c>
      <c r="G80" s="370">
        <f>'Matrículas CET'!D6</f>
        <v>0</v>
      </c>
      <c r="H80" s="371"/>
    </row>
    <row r="81" spans="1:9" x14ac:dyDescent="0.2">
      <c r="A81" s="362" t="s">
        <v>31</v>
      </c>
      <c r="B81" s="362"/>
      <c r="C81" s="173"/>
      <c r="D81" s="32" t="s">
        <v>37</v>
      </c>
      <c r="F81" s="27"/>
      <c r="G81" s="163" t="s">
        <v>48</v>
      </c>
    </row>
    <row r="82" spans="1:9" ht="15.95" customHeight="1" x14ac:dyDescent="0.2">
      <c r="A82" s="21" t="s">
        <v>32</v>
      </c>
      <c r="B82" s="29">
        <f>+'FASE 1'!I3</f>
        <v>20</v>
      </c>
      <c r="C82" s="26"/>
      <c r="D82" s="21" t="s">
        <v>32</v>
      </c>
      <c r="E82" s="29">
        <f>+'FASE 2'!I3</f>
        <v>20</v>
      </c>
      <c r="F82" s="58"/>
      <c r="G82" s="162" t="s">
        <v>32</v>
      </c>
      <c r="H82" s="29">
        <f>+'FASE 3'!I3</f>
        <v>20</v>
      </c>
      <c r="I82" s="22"/>
    </row>
    <row r="83" spans="1:9" ht="15.95" customHeight="1" x14ac:dyDescent="0.2">
      <c r="A83" s="21" t="s">
        <v>5</v>
      </c>
      <c r="B83" s="30">
        <f>+'HORARIO 1'!B8</f>
        <v>0.39583333333333331</v>
      </c>
      <c r="C83" s="26"/>
      <c r="D83" s="21" t="s">
        <v>5</v>
      </c>
      <c r="E83" s="30">
        <f>+'HORARIO 2'!B8</f>
        <v>0.49545138888888884</v>
      </c>
      <c r="F83" s="60"/>
      <c r="G83" s="21" t="s">
        <v>5</v>
      </c>
      <c r="H83" s="30">
        <f>+'HORARIO 3'!B8</f>
        <v>0.58226851851851857</v>
      </c>
      <c r="I83" s="22"/>
    </row>
    <row r="84" spans="1:9" ht="15.95" customHeight="1" x14ac:dyDescent="0.2">
      <c r="A84" s="21" t="s">
        <v>6</v>
      </c>
      <c r="B84" s="30">
        <f>+'FASE 1'!G12</f>
        <v>0.47261574074074075</v>
      </c>
      <c r="C84" s="26"/>
      <c r="D84" s="21" t="s">
        <v>6</v>
      </c>
      <c r="E84" s="30">
        <f>+'FASE 2'!G12</f>
        <v>0.55995370370370368</v>
      </c>
      <c r="F84" s="58"/>
      <c r="G84" s="21" t="s">
        <v>6</v>
      </c>
      <c r="H84" s="30">
        <f>+'FASE 3'!G12</f>
        <v>0.64424768518518516</v>
      </c>
      <c r="I84" s="22"/>
    </row>
    <row r="85" spans="1:9" ht="15.95" customHeight="1" x14ac:dyDescent="0.2">
      <c r="A85" s="21" t="s">
        <v>33</v>
      </c>
      <c r="B85" s="30">
        <f>+'FASE 1'!H12</f>
        <v>0.47461805555555553</v>
      </c>
      <c r="C85" s="26"/>
      <c r="D85" s="21" t="s">
        <v>33</v>
      </c>
      <c r="E85" s="30">
        <f>+'FASE 2'!H12</f>
        <v>0.5614351851851852</v>
      </c>
      <c r="F85" s="58"/>
      <c r="G85" s="21" t="s">
        <v>33</v>
      </c>
      <c r="H85" s="30">
        <f>+'FASE 3'!H12</f>
        <v>0.64747685185185189</v>
      </c>
      <c r="I85" s="22"/>
    </row>
    <row r="86" spans="1:9" ht="15.95" customHeight="1" x14ac:dyDescent="0.2">
      <c r="A86" s="21" t="s">
        <v>35</v>
      </c>
      <c r="B86" s="30">
        <f>+'FASE 1'!I12</f>
        <v>7.6782407407407438E-2</v>
      </c>
      <c r="C86" s="26"/>
      <c r="D86" s="21" t="s">
        <v>35</v>
      </c>
      <c r="E86" s="30">
        <f>+'FASE 2'!I12</f>
        <v>6.4502314814814832E-2</v>
      </c>
      <c r="F86" s="58"/>
      <c r="G86" s="21" t="s">
        <v>35</v>
      </c>
      <c r="H86" s="30">
        <f>+'FASE 3'!I12</f>
        <v>6.1979166666666585E-2</v>
      </c>
      <c r="I86" s="22"/>
    </row>
    <row r="87" spans="1:9" ht="15.95" customHeight="1" x14ac:dyDescent="0.2">
      <c r="A87" s="21" t="s">
        <v>36</v>
      </c>
      <c r="B87" s="30">
        <f>+'FASE 1'!J12</f>
        <v>7.8784722222222214E-2</v>
      </c>
      <c r="C87" s="26"/>
      <c r="D87" s="21" t="s">
        <v>36</v>
      </c>
      <c r="E87" s="30">
        <f>+'FASE 2'!J12</f>
        <v>6.598379629629636E-2</v>
      </c>
      <c r="F87" s="58"/>
      <c r="G87" s="21" t="s">
        <v>36</v>
      </c>
      <c r="H87" s="30">
        <f>+'FASE 3'!J12</f>
        <v>6.5208333333333313E-2</v>
      </c>
      <c r="I87" s="22"/>
    </row>
    <row r="88" spans="1:9" ht="15.95" customHeight="1" x14ac:dyDescent="0.2">
      <c r="A88" s="21" t="s">
        <v>34</v>
      </c>
      <c r="B88" s="30">
        <f>+'FASE 1'!Q12</f>
        <v>1.0300925925926241E-3</v>
      </c>
      <c r="C88" s="26"/>
      <c r="D88" s="21" t="s">
        <v>34</v>
      </c>
      <c r="E88" s="30">
        <f>+'FASE 2'!Q12</f>
        <v>0</v>
      </c>
      <c r="F88" s="58"/>
      <c r="G88" s="21" t="s">
        <v>34</v>
      </c>
      <c r="H88" s="30">
        <f>+'FASE 3'!Q12</f>
        <v>0</v>
      </c>
      <c r="I88" s="22"/>
    </row>
    <row r="89" spans="1:9" ht="15.95" customHeight="1" x14ac:dyDescent="0.2">
      <c r="A89" s="21" t="s">
        <v>57</v>
      </c>
      <c r="B89" s="30">
        <f>+'FASE 1'!N12</f>
        <v>2.0023148148147762E-3</v>
      </c>
      <c r="C89" s="26"/>
      <c r="D89" s="21" t="s">
        <v>57</v>
      </c>
      <c r="E89" s="30">
        <f>+'FASE 2'!N12</f>
        <v>1.481481481481528E-3</v>
      </c>
      <c r="F89" s="58"/>
      <c r="G89" s="21" t="s">
        <v>57</v>
      </c>
      <c r="H89" s="30">
        <f>+'FASE 3'!N12</f>
        <v>3.2291666666667274E-3</v>
      </c>
      <c r="I89" s="22"/>
    </row>
    <row r="90" spans="1:9" ht="15.95" customHeight="1" x14ac:dyDescent="0.2">
      <c r="A90" s="21" t="s">
        <v>7</v>
      </c>
      <c r="B90" s="31">
        <f>+'FASE 1'!R12</f>
        <v>10.853180584865843</v>
      </c>
      <c r="C90" s="164"/>
      <c r="D90" s="21" t="s">
        <v>7</v>
      </c>
      <c r="E90" s="31">
        <f>+'FASE 2'!R12</f>
        <v>12.919432980441414</v>
      </c>
      <c r="F90" s="164"/>
      <c r="G90" s="21" t="s">
        <v>7</v>
      </c>
      <c r="H90" s="31">
        <f>+'FASE 3'!R12</f>
        <v>13.445378151260504</v>
      </c>
      <c r="I90" s="28"/>
    </row>
    <row r="91" spans="1:9" ht="21" customHeight="1" x14ac:dyDescent="0.2">
      <c r="A91" s="35" t="s">
        <v>38</v>
      </c>
      <c r="B91" s="38">
        <f>+'FASE 1'!T12</f>
        <v>7.9814814814814838E-2</v>
      </c>
      <c r="C91" s="166"/>
      <c r="D91" s="35" t="s">
        <v>38</v>
      </c>
      <c r="E91" s="38">
        <f>+'FASE 2'!T12</f>
        <v>6.598379629629636E-2</v>
      </c>
      <c r="F91" s="166"/>
      <c r="G91" s="35" t="s">
        <v>38</v>
      </c>
      <c r="H91" s="38">
        <f>+'FASE 3'!T12</f>
        <v>6.5208333333333313E-2</v>
      </c>
    </row>
    <row r="92" spans="1:9" ht="21.95" customHeight="1" x14ac:dyDescent="0.2">
      <c r="A92" s="160"/>
      <c r="B92" s="161"/>
      <c r="C92" s="27"/>
      <c r="D92" s="160"/>
      <c r="E92" s="161"/>
      <c r="F92" s="27"/>
      <c r="G92" s="160"/>
      <c r="H92" s="161"/>
    </row>
    <row r="93" spans="1:9" ht="18" customHeight="1" x14ac:dyDescent="0.2">
      <c r="A93" s="34" t="s">
        <v>40</v>
      </c>
      <c r="B93" s="39">
        <f>+CLAS.PROV!X7</f>
        <v>0.21100694444444451</v>
      </c>
      <c r="C93" s="53"/>
      <c r="D93" s="33" t="s">
        <v>39</v>
      </c>
      <c r="E93" s="40">
        <f>+CLAS.PROV!W7</f>
        <v>11.995420944696287</v>
      </c>
      <c r="F93" s="53"/>
    </row>
    <row r="96" spans="1:9" ht="48" customHeight="1" x14ac:dyDescent="0.2">
      <c r="B96" s="292" t="str">
        <f>B1</f>
        <v>VII Raid Sierra de la Mosca y Llanos de Sierra de Fuentes 12/10/2013</v>
      </c>
      <c r="C96" s="292"/>
      <c r="D96" s="292"/>
      <c r="E96" s="292"/>
      <c r="F96" s="292"/>
    </row>
    <row r="97" spans="1:9" ht="13.5" thickBot="1" x14ac:dyDescent="0.25"/>
    <row r="98" spans="1:9" ht="15.75" customHeight="1" thickBot="1" x14ac:dyDescent="0.25">
      <c r="A98" s="24" t="s">
        <v>9</v>
      </c>
      <c r="B98" s="363" t="s">
        <v>0</v>
      </c>
      <c r="C98" s="364"/>
      <c r="D98" s="364"/>
      <c r="E98" s="365"/>
      <c r="F98" s="363" t="s">
        <v>1</v>
      </c>
      <c r="G98" s="364"/>
      <c r="H98" s="365"/>
    </row>
    <row r="99" spans="1:9" ht="22.5" customHeight="1" thickBot="1" x14ac:dyDescent="0.25">
      <c r="A99" s="25">
        <f>+'HORARIO 1'!A9</f>
        <v>120</v>
      </c>
      <c r="B99" s="366" t="str">
        <f>+'HORARIO 1'!C9</f>
        <v>JOAO RODRIGUES</v>
      </c>
      <c r="C99" s="367"/>
      <c r="D99" s="367"/>
      <c r="E99" s="368"/>
      <c r="F99" s="366" t="str">
        <f>+'HORARIO 1'!D9</f>
        <v>EMIR DU BARTHAS</v>
      </c>
      <c r="G99" s="367"/>
      <c r="H99" s="368"/>
    </row>
    <row r="100" spans="1:9" s="290" customFormat="1" ht="15.75" customHeight="1" thickBot="1" x14ac:dyDescent="0.25">
      <c r="A100" s="281"/>
      <c r="B100" s="372" t="s">
        <v>108</v>
      </c>
      <c r="C100" s="374"/>
      <c r="D100" s="372">
        <f>'Matrículas CET'!B7</f>
        <v>0</v>
      </c>
      <c r="E100" s="374"/>
      <c r="F100" s="289" t="s">
        <v>100</v>
      </c>
      <c r="G100" s="370">
        <f>'Matrículas CET'!D7</f>
        <v>0</v>
      </c>
      <c r="H100" s="371"/>
    </row>
    <row r="101" spans="1:9" x14ac:dyDescent="0.2">
      <c r="A101" s="362" t="s">
        <v>31</v>
      </c>
      <c r="B101" s="362"/>
      <c r="C101" s="173"/>
      <c r="D101" s="32" t="s">
        <v>37</v>
      </c>
      <c r="F101" s="27"/>
      <c r="G101" s="163" t="s">
        <v>48</v>
      </c>
    </row>
    <row r="102" spans="1:9" ht="15.95" customHeight="1" x14ac:dyDescent="0.2">
      <c r="A102" s="21" t="s">
        <v>32</v>
      </c>
      <c r="B102" s="29">
        <f>+'FASE 1'!I3</f>
        <v>20</v>
      </c>
      <c r="C102" s="26"/>
      <c r="D102" s="21" t="s">
        <v>32</v>
      </c>
      <c r="E102" s="29">
        <f>+'FASE 2'!I3</f>
        <v>20</v>
      </c>
      <c r="F102" s="58"/>
      <c r="G102" s="162" t="s">
        <v>32</v>
      </c>
      <c r="H102" s="29">
        <f>+'FASE 3'!I3</f>
        <v>20</v>
      </c>
      <c r="I102" s="22"/>
    </row>
    <row r="103" spans="1:9" ht="15.95" customHeight="1" x14ac:dyDescent="0.2">
      <c r="A103" s="21" t="s">
        <v>5</v>
      </c>
      <c r="B103" s="30">
        <f>+'HORARIO 1'!B9</f>
        <v>0.39583333333333331</v>
      </c>
      <c r="C103" s="26"/>
      <c r="D103" s="21" t="s">
        <v>5</v>
      </c>
      <c r="E103" s="30">
        <f>+'HORARIO 2'!B9</f>
        <v>0.49513888888888885</v>
      </c>
      <c r="F103" s="60"/>
      <c r="G103" s="21" t="s">
        <v>5</v>
      </c>
      <c r="H103" s="30">
        <f>+'HORARIO 3'!B9</f>
        <v>0.58277777777777784</v>
      </c>
      <c r="I103" s="22"/>
    </row>
    <row r="104" spans="1:9" ht="15.95" customHeight="1" x14ac:dyDescent="0.2">
      <c r="A104" s="21" t="s">
        <v>6</v>
      </c>
      <c r="B104" s="30">
        <f>+'FASE 1'!G13</f>
        <v>0.47260416666666666</v>
      </c>
      <c r="C104" s="26"/>
      <c r="D104" s="21" t="s">
        <v>6</v>
      </c>
      <c r="E104" s="30">
        <f>+'FASE 2'!G13</f>
        <v>0.56019675925925927</v>
      </c>
      <c r="F104" s="58"/>
      <c r="G104" s="21" t="s">
        <v>6</v>
      </c>
      <c r="H104" s="30">
        <f>+'FASE 3'!G13</f>
        <v>0.64424768518518516</v>
      </c>
      <c r="I104" s="22"/>
    </row>
    <row r="105" spans="1:9" ht="15.95" customHeight="1" x14ac:dyDescent="0.2">
      <c r="A105" s="21" t="s">
        <v>33</v>
      </c>
      <c r="B105" s="30">
        <f>+'FASE 1'!H13</f>
        <v>0.47430555555555554</v>
      </c>
      <c r="C105" s="26"/>
      <c r="D105" s="21" t="s">
        <v>33</v>
      </c>
      <c r="E105" s="30">
        <f>+'FASE 2'!H13</f>
        <v>0.56194444444444447</v>
      </c>
      <c r="F105" s="58"/>
      <c r="G105" s="21" t="s">
        <v>33</v>
      </c>
      <c r="H105" s="30">
        <f>+'FASE 3'!H13</f>
        <v>0.64619212962962969</v>
      </c>
      <c r="I105" s="22"/>
    </row>
    <row r="106" spans="1:9" ht="15.95" customHeight="1" x14ac:dyDescent="0.2">
      <c r="A106" s="21" t="s">
        <v>35</v>
      </c>
      <c r="B106" s="30">
        <f>+'FASE 1'!I13</f>
        <v>7.6770833333333344E-2</v>
      </c>
      <c r="C106" s="26"/>
      <c r="D106" s="21" t="s">
        <v>35</v>
      </c>
      <c r="E106" s="30">
        <f>+'FASE 2'!I13</f>
        <v>6.5057870370370419E-2</v>
      </c>
      <c r="F106" s="58"/>
      <c r="G106" s="21" t="s">
        <v>35</v>
      </c>
      <c r="H106" s="30">
        <f>+'FASE 3'!I13</f>
        <v>6.146990740740732E-2</v>
      </c>
      <c r="I106" s="22"/>
    </row>
    <row r="107" spans="1:9" ht="15.95" customHeight="1" x14ac:dyDescent="0.2">
      <c r="A107" s="21" t="s">
        <v>36</v>
      </c>
      <c r="B107" s="30">
        <f>+'FASE 1'!J13</f>
        <v>7.8472222222222221E-2</v>
      </c>
      <c r="C107" s="26"/>
      <c r="D107" s="21" t="s">
        <v>36</v>
      </c>
      <c r="E107" s="30">
        <f>+'FASE 2'!J13</f>
        <v>6.6805555555555618E-2</v>
      </c>
      <c r="F107" s="58"/>
      <c r="G107" s="21" t="s">
        <v>36</v>
      </c>
      <c r="H107" s="30">
        <f>+'FASE 3'!J13</f>
        <v>6.3414351851851847E-2</v>
      </c>
      <c r="I107" s="22"/>
    </row>
    <row r="108" spans="1:9" ht="15.95" customHeight="1" x14ac:dyDescent="0.2">
      <c r="A108" s="21" t="s">
        <v>34</v>
      </c>
      <c r="B108" s="30">
        <f>+'FASE 1'!Q13</f>
        <v>1.0185185185185297E-3</v>
      </c>
      <c r="C108" s="26"/>
      <c r="D108" s="21" t="s">
        <v>34</v>
      </c>
      <c r="E108" s="30">
        <f>+'FASE 2'!Q13</f>
        <v>0</v>
      </c>
      <c r="F108" s="58"/>
      <c r="G108" s="21" t="s">
        <v>34</v>
      </c>
      <c r="H108" s="30">
        <f>+'FASE 3'!Q13</f>
        <v>0</v>
      </c>
      <c r="I108" s="22"/>
    </row>
    <row r="109" spans="1:9" ht="15.95" customHeight="1" x14ac:dyDescent="0.2">
      <c r="A109" s="21" t="s">
        <v>57</v>
      </c>
      <c r="B109" s="30">
        <f>+'FASE 1'!N13</f>
        <v>1.7013888888888773E-3</v>
      </c>
      <c r="C109" s="26"/>
      <c r="D109" s="21" t="s">
        <v>57</v>
      </c>
      <c r="E109" s="30">
        <f>+'FASE 2'!N13</f>
        <v>1.7476851851851993E-3</v>
      </c>
      <c r="F109" s="58"/>
      <c r="G109" s="21" t="s">
        <v>57</v>
      </c>
      <c r="H109" s="30">
        <f>+'FASE 3'!N13</f>
        <v>1.9444444444445264E-3</v>
      </c>
      <c r="I109" s="22"/>
    </row>
    <row r="110" spans="1:9" ht="15.95" customHeight="1" x14ac:dyDescent="0.2">
      <c r="A110" s="21" t="s">
        <v>7</v>
      </c>
      <c r="B110" s="31">
        <f>+'FASE 1'!R13</f>
        <v>10.854816824966079</v>
      </c>
      <c r="C110" s="164"/>
      <c r="D110" s="21" t="s">
        <v>7</v>
      </c>
      <c r="E110" s="31">
        <f>+'FASE 2'!R13</f>
        <v>12.809108699519658</v>
      </c>
      <c r="F110" s="164"/>
      <c r="G110" s="21" t="s">
        <v>7</v>
      </c>
      <c r="H110" s="31">
        <f>+'FASE 3'!R13</f>
        <v>13.556768970062135</v>
      </c>
      <c r="I110" s="28"/>
    </row>
    <row r="111" spans="1:9" ht="21" customHeight="1" x14ac:dyDescent="0.2">
      <c r="A111" s="35" t="s">
        <v>38</v>
      </c>
      <c r="B111" s="38">
        <f>+'FASE 1'!T13</f>
        <v>7.9490740740740751E-2</v>
      </c>
      <c r="C111" s="166"/>
      <c r="D111" s="35" t="s">
        <v>38</v>
      </c>
      <c r="E111" s="38">
        <f>+'FASE 2'!T13</f>
        <v>6.6805555555555618E-2</v>
      </c>
      <c r="F111" s="166"/>
      <c r="G111" s="35" t="s">
        <v>38</v>
      </c>
      <c r="H111" s="38">
        <f>+'FASE 3'!T13</f>
        <v>6.3414351851851847E-2</v>
      </c>
    </row>
    <row r="112" spans="1:9" ht="21.95" customHeight="1" x14ac:dyDescent="0.2">
      <c r="A112" s="160"/>
      <c r="B112" s="161"/>
      <c r="C112" s="169"/>
      <c r="D112" s="160"/>
      <c r="E112" s="161"/>
      <c r="F112" s="169"/>
      <c r="G112" s="160"/>
      <c r="H112" s="161"/>
    </row>
    <row r="113" spans="1:8" ht="18" customHeight="1" x14ac:dyDescent="0.2">
      <c r="A113" s="34" t="s">
        <v>40</v>
      </c>
      <c r="B113" s="39">
        <f>+CLAS.PROV!X8</f>
        <v>0.20971064814814822</v>
      </c>
      <c r="D113" s="33" t="s">
        <v>39</v>
      </c>
      <c r="E113" s="40">
        <f>+CLAS.PROV!W8</f>
        <v>12.078188546667549</v>
      </c>
    </row>
    <row r="124" spans="1:8" ht="48" customHeight="1" x14ac:dyDescent="0.2">
      <c r="B124" s="292" t="str">
        <f>B1</f>
        <v>VII Raid Sierra de la Mosca y Llanos de Sierra de Fuentes 12/10/2013</v>
      </c>
      <c r="C124" s="292"/>
      <c r="D124" s="292"/>
      <c r="E124" s="292"/>
      <c r="F124" s="292"/>
    </row>
    <row r="125" spans="1:8" ht="13.5" thickBot="1" x14ac:dyDescent="0.25"/>
    <row r="126" spans="1:8" ht="16.5" customHeight="1" thickBot="1" x14ac:dyDescent="0.25">
      <c r="A126" s="24" t="s">
        <v>9</v>
      </c>
      <c r="B126" s="363" t="s">
        <v>0</v>
      </c>
      <c r="C126" s="364"/>
      <c r="D126" s="364"/>
      <c r="E126" s="365"/>
      <c r="F126" s="363" t="s">
        <v>1</v>
      </c>
      <c r="G126" s="364"/>
      <c r="H126" s="365"/>
    </row>
    <row r="127" spans="1:8" ht="25.5" customHeight="1" thickBot="1" x14ac:dyDescent="0.25">
      <c r="A127" s="25">
        <f>+'HORARIO 1'!A10</f>
        <v>121</v>
      </c>
      <c r="B127" s="366" t="str">
        <f>+'HORARIO 1'!C10</f>
        <v>IVAN GASPAR</v>
      </c>
      <c r="C127" s="367"/>
      <c r="D127" s="367"/>
      <c r="E127" s="368"/>
      <c r="F127" s="366" t="str">
        <f>+'HORARIO 1'!D10</f>
        <v>SAULA</v>
      </c>
      <c r="G127" s="367"/>
      <c r="H127" s="368"/>
    </row>
    <row r="128" spans="1:8" s="290" customFormat="1" ht="15.75" customHeight="1" thickBot="1" x14ac:dyDescent="0.25">
      <c r="A128" s="281"/>
      <c r="B128" s="372" t="s">
        <v>108</v>
      </c>
      <c r="C128" s="374"/>
      <c r="D128" s="372">
        <f>'Matrículas CET'!B8</f>
        <v>0</v>
      </c>
      <c r="E128" s="374"/>
      <c r="F128" s="289" t="s">
        <v>100</v>
      </c>
      <c r="G128" s="370">
        <f>'Matrículas CET'!D8</f>
        <v>0</v>
      </c>
      <c r="H128" s="371"/>
    </row>
    <row r="129" spans="1:9" x14ac:dyDescent="0.2">
      <c r="A129" s="362" t="s">
        <v>31</v>
      </c>
      <c r="B129" s="362"/>
      <c r="C129" s="173"/>
      <c r="D129" s="32" t="s">
        <v>37</v>
      </c>
      <c r="F129" s="27"/>
      <c r="G129" s="163" t="s">
        <v>48</v>
      </c>
    </row>
    <row r="130" spans="1:9" ht="15.95" customHeight="1" x14ac:dyDescent="0.2">
      <c r="A130" s="21" t="s">
        <v>32</v>
      </c>
      <c r="B130" s="172">
        <f>+'FASE 1'!I3</f>
        <v>20</v>
      </c>
      <c r="C130" s="26"/>
      <c r="D130" s="21" t="s">
        <v>32</v>
      </c>
      <c r="E130" s="29">
        <f>+'FASE 2'!I3</f>
        <v>20</v>
      </c>
      <c r="F130" s="58"/>
      <c r="G130" s="162" t="s">
        <v>32</v>
      </c>
      <c r="H130" s="29">
        <f>+'FASE 3'!I3</f>
        <v>20</v>
      </c>
      <c r="I130" s="22"/>
    </row>
    <row r="131" spans="1:9" ht="15.95" customHeight="1" x14ac:dyDescent="0.2">
      <c r="A131" s="21" t="s">
        <v>5</v>
      </c>
      <c r="B131" s="30">
        <f>+'HORARIO 1'!B10</f>
        <v>0.39583333333333331</v>
      </c>
      <c r="C131" s="26"/>
      <c r="D131" s="21" t="s">
        <v>5</v>
      </c>
      <c r="E131" s="30">
        <f>+'HORARIO 2'!B10</f>
        <v>0.48185185185185181</v>
      </c>
      <c r="F131" s="60"/>
      <c r="G131" s="21" t="s">
        <v>5</v>
      </c>
      <c r="H131" s="30">
        <f>+'HORARIO 3'!B10</f>
        <v>0.56719907407407411</v>
      </c>
      <c r="I131" s="22"/>
    </row>
    <row r="132" spans="1:9" ht="15.95" customHeight="1" x14ac:dyDescent="0.2">
      <c r="A132" s="21" t="s">
        <v>6</v>
      </c>
      <c r="B132" s="30">
        <f>+'FASE 1'!G14</f>
        <v>0.45770833333333333</v>
      </c>
      <c r="C132" s="26"/>
      <c r="D132" s="21" t="s">
        <v>6</v>
      </c>
      <c r="E132" s="30">
        <f>+'FASE 2'!G14</f>
        <v>0.54409722222222223</v>
      </c>
      <c r="F132" s="58"/>
      <c r="G132" s="21" t="s">
        <v>6</v>
      </c>
      <c r="H132" s="30">
        <f>+'FASE 3'!G14</f>
        <v>0.63109953703703703</v>
      </c>
      <c r="I132" s="22"/>
    </row>
    <row r="133" spans="1:9" ht="15.95" customHeight="1" x14ac:dyDescent="0.2">
      <c r="A133" s="21" t="s">
        <v>33</v>
      </c>
      <c r="B133" s="30">
        <f>+'FASE 1'!H14</f>
        <v>0.46101851851851849</v>
      </c>
      <c r="C133" s="26"/>
      <c r="D133" s="21" t="s">
        <v>33</v>
      </c>
      <c r="E133" s="30">
        <f>+'FASE 2'!H14</f>
        <v>0.54636574074074074</v>
      </c>
      <c r="F133" s="58"/>
      <c r="G133" s="21" t="s">
        <v>33</v>
      </c>
      <c r="H133" s="30">
        <f>+'FASE 3'!H14</f>
        <v>0.6330324074074074</v>
      </c>
      <c r="I133" s="22"/>
    </row>
    <row r="134" spans="1:9" ht="15.95" customHeight="1" x14ac:dyDescent="0.2">
      <c r="A134" s="21" t="s">
        <v>35</v>
      </c>
      <c r="B134" s="30">
        <f>+'FASE 1'!I14</f>
        <v>6.1875000000000013E-2</v>
      </c>
      <c r="C134" s="26"/>
      <c r="D134" s="21" t="s">
        <v>35</v>
      </c>
      <c r="E134" s="30">
        <f>+'FASE 2'!I14</f>
        <v>6.2245370370370423E-2</v>
      </c>
      <c r="F134" s="58"/>
      <c r="G134" s="21" t="s">
        <v>35</v>
      </c>
      <c r="H134" s="30">
        <f>+'FASE 3'!I14</f>
        <v>6.3900462962962923E-2</v>
      </c>
      <c r="I134" s="22"/>
    </row>
    <row r="135" spans="1:9" ht="15.95" customHeight="1" x14ac:dyDescent="0.2">
      <c r="A135" s="21" t="s">
        <v>36</v>
      </c>
      <c r="B135" s="30">
        <f>+'FASE 1'!J14</f>
        <v>6.5185185185185179E-2</v>
      </c>
      <c r="C135" s="26"/>
      <c r="D135" s="21" t="s">
        <v>36</v>
      </c>
      <c r="E135" s="30">
        <f>+'FASE 2'!J14</f>
        <v>6.4513888888888926E-2</v>
      </c>
      <c r="F135" s="58"/>
      <c r="G135" s="21" t="s">
        <v>36</v>
      </c>
      <c r="H135" s="30">
        <f>+'FASE 3'!J14</f>
        <v>6.5833333333333299E-2</v>
      </c>
      <c r="I135" s="22"/>
    </row>
    <row r="136" spans="1:9" ht="15.95" customHeight="1" x14ac:dyDescent="0.2">
      <c r="A136" s="21" t="s">
        <v>34</v>
      </c>
      <c r="B136" s="30">
        <f>+'FASE 1'!Q14</f>
        <v>0</v>
      </c>
      <c r="C136" s="26"/>
      <c r="D136" s="21" t="s">
        <v>34</v>
      </c>
      <c r="E136" s="30">
        <f>+'FASE 2'!Q14</f>
        <v>0</v>
      </c>
      <c r="F136" s="58"/>
      <c r="G136" s="21" t="s">
        <v>34</v>
      </c>
      <c r="H136" s="30">
        <f>+'FASE 3'!Q14</f>
        <v>0</v>
      </c>
      <c r="I136" s="22"/>
    </row>
    <row r="137" spans="1:9" ht="15.95" customHeight="1" x14ac:dyDescent="0.2">
      <c r="A137" s="21" t="s">
        <v>57</v>
      </c>
      <c r="B137" s="30">
        <f>+'FASE 1'!N14</f>
        <v>3.310185185185166E-3</v>
      </c>
      <c r="C137" s="26"/>
      <c r="D137" s="21" t="s">
        <v>57</v>
      </c>
      <c r="E137" s="30">
        <f>+'FASE 2'!N14</f>
        <v>2.2685185185185031E-3</v>
      </c>
      <c r="F137" s="58"/>
      <c r="G137" s="21" t="s">
        <v>57</v>
      </c>
      <c r="H137" s="30">
        <f>+'FASE 3'!N14</f>
        <v>1.9328703703703765E-3</v>
      </c>
      <c r="I137" s="22"/>
    </row>
    <row r="138" spans="1:9" ht="15.95" customHeight="1" x14ac:dyDescent="0.2">
      <c r="A138" s="21" t="s">
        <v>7</v>
      </c>
      <c r="B138" s="31">
        <f>+'FASE 1'!R14</f>
        <v>13.468013468013469</v>
      </c>
      <c r="C138" s="164"/>
      <c r="D138" s="21" t="s">
        <v>7</v>
      </c>
      <c r="E138" s="31">
        <f>+'FASE 2'!R14</f>
        <v>13.387876534027519</v>
      </c>
      <c r="F138" s="164"/>
      <c r="G138" s="21" t="s">
        <v>7</v>
      </c>
      <c r="H138" s="31">
        <f>+'FASE 3'!R14</f>
        <v>13.041115739902192</v>
      </c>
      <c r="I138" s="28"/>
    </row>
    <row r="139" spans="1:9" ht="21" customHeight="1" x14ac:dyDescent="0.2">
      <c r="A139" s="35" t="s">
        <v>38</v>
      </c>
      <c r="B139" s="38">
        <f>+'FASE 1'!T14</f>
        <v>6.5185185185185179E-2</v>
      </c>
      <c r="C139" s="166"/>
      <c r="D139" s="35" t="s">
        <v>38</v>
      </c>
      <c r="E139" s="38">
        <f>+'FASE 2'!T14</f>
        <v>6.4513888888888926E-2</v>
      </c>
      <c r="F139" s="166"/>
      <c r="G139" s="35" t="s">
        <v>38</v>
      </c>
      <c r="H139" s="38">
        <f>+'FASE 3'!T14</f>
        <v>6.5833333333333299E-2</v>
      </c>
    </row>
    <row r="140" spans="1:9" ht="21.95" customHeight="1" x14ac:dyDescent="0.2">
      <c r="A140" s="160"/>
      <c r="B140" s="161"/>
      <c r="C140" s="169"/>
      <c r="D140" s="160"/>
      <c r="E140" s="161"/>
      <c r="F140" s="169"/>
      <c r="G140" s="160"/>
      <c r="H140" s="161"/>
    </row>
    <row r="141" spans="1:9" ht="18" customHeight="1" x14ac:dyDescent="0.2">
      <c r="A141" s="34" t="s">
        <v>40</v>
      </c>
      <c r="B141" s="39">
        <f>+CLAS.PROV!X9</f>
        <v>0.1955324074074074</v>
      </c>
      <c r="D141" s="33" t="s">
        <v>39</v>
      </c>
      <c r="E141" s="40">
        <f>+CLAS.PROV!W9</f>
        <v>12.786477978267504</v>
      </c>
    </row>
    <row r="143" spans="1:9" ht="48" customHeight="1" x14ac:dyDescent="0.2">
      <c r="B143" s="292" t="str">
        <f>B1</f>
        <v>VII Raid Sierra de la Mosca y Llanos de Sierra de Fuentes 12/10/2013</v>
      </c>
      <c r="C143" s="292"/>
      <c r="D143" s="292"/>
      <c r="E143" s="292"/>
      <c r="F143" s="292"/>
    </row>
    <row r="144" spans="1:9" ht="13.5" thickBot="1" x14ac:dyDescent="0.25"/>
    <row r="145" spans="1:9" ht="17.25" customHeight="1" thickBot="1" x14ac:dyDescent="0.25">
      <c r="A145" s="24" t="s">
        <v>9</v>
      </c>
      <c r="B145" s="363" t="s">
        <v>0</v>
      </c>
      <c r="C145" s="364"/>
      <c r="D145" s="364"/>
      <c r="E145" s="365"/>
      <c r="F145" s="363" t="s">
        <v>1</v>
      </c>
      <c r="G145" s="364"/>
      <c r="H145" s="365"/>
    </row>
    <row r="146" spans="1:9" ht="25.5" customHeight="1" thickBot="1" x14ac:dyDescent="0.25">
      <c r="A146" s="25">
        <f>+'HORARIO 1'!A11</f>
        <v>122</v>
      </c>
      <c r="B146" s="366" t="str">
        <f>+'HORARIO 1'!C11</f>
        <v>NATALIA VILELA</v>
      </c>
      <c r="C146" s="367"/>
      <c r="D146" s="367"/>
      <c r="E146" s="368"/>
      <c r="F146" s="366" t="str">
        <f>+'HORARIO 1'!D11</f>
        <v>JALEO</v>
      </c>
      <c r="G146" s="367"/>
      <c r="H146" s="368"/>
    </row>
    <row r="147" spans="1:9" s="290" customFormat="1" ht="15.75" customHeight="1" thickBot="1" x14ac:dyDescent="0.25">
      <c r="A147" s="281"/>
      <c r="B147" s="372" t="s">
        <v>108</v>
      </c>
      <c r="C147" s="374"/>
      <c r="D147" s="372">
        <f>'Matrículas CET'!B9</f>
        <v>0</v>
      </c>
      <c r="E147" s="374"/>
      <c r="F147" s="289" t="s">
        <v>100</v>
      </c>
      <c r="G147" s="370">
        <f>'Matrículas CET'!D9</f>
        <v>0</v>
      </c>
      <c r="H147" s="371"/>
    </row>
    <row r="148" spans="1:9" x14ac:dyDescent="0.2">
      <c r="A148" s="362" t="s">
        <v>31</v>
      </c>
      <c r="B148" s="362"/>
      <c r="C148" s="173"/>
      <c r="D148" s="32" t="s">
        <v>37</v>
      </c>
      <c r="F148" s="27"/>
      <c r="G148" s="163" t="s">
        <v>48</v>
      </c>
    </row>
    <row r="149" spans="1:9" ht="15.95" customHeight="1" x14ac:dyDescent="0.2">
      <c r="A149" s="21" t="s">
        <v>32</v>
      </c>
      <c r="B149" s="29">
        <f>+'FASE 1'!I3</f>
        <v>20</v>
      </c>
      <c r="C149" s="26"/>
      <c r="D149" s="21" t="s">
        <v>32</v>
      </c>
      <c r="E149" s="29">
        <f>+'FASE 2'!I3</f>
        <v>20</v>
      </c>
      <c r="F149" s="58"/>
      <c r="G149" s="162" t="s">
        <v>32</v>
      </c>
      <c r="H149" s="29">
        <f>+'FASE 3'!I3</f>
        <v>20</v>
      </c>
      <c r="I149" s="22"/>
    </row>
    <row r="150" spans="1:9" ht="15.95" customHeight="1" x14ac:dyDescent="0.2">
      <c r="A150" s="21" t="s">
        <v>5</v>
      </c>
      <c r="B150" s="30">
        <f>+'HORARIO 1'!B11</f>
        <v>0.39583333333333331</v>
      </c>
      <c r="C150" s="26"/>
      <c r="D150" s="21" t="s">
        <v>5</v>
      </c>
      <c r="E150" s="30">
        <f>+'HORARIO 2'!B11</f>
        <v>0.48177083333333331</v>
      </c>
      <c r="F150" s="60"/>
      <c r="G150" s="21" t="s">
        <v>5</v>
      </c>
      <c r="H150" s="30">
        <f>+'HORARIO 3'!B11</f>
        <v>0.56694444444444447</v>
      </c>
      <c r="I150" s="22"/>
    </row>
    <row r="151" spans="1:9" ht="15.95" customHeight="1" x14ac:dyDescent="0.2">
      <c r="A151" s="21" t="s">
        <v>6</v>
      </c>
      <c r="B151" s="30">
        <f>+'FASE 1'!G15</f>
        <v>0.45768518518518514</v>
      </c>
      <c r="C151" s="26"/>
      <c r="D151" s="21" t="s">
        <v>6</v>
      </c>
      <c r="E151" s="30">
        <f>+'FASE 2'!G15</f>
        <v>0.54410879629629627</v>
      </c>
      <c r="F151" s="58"/>
      <c r="G151" s="21" t="s">
        <v>6</v>
      </c>
      <c r="H151" s="30">
        <f>+'FASE 3'!G15</f>
        <v>0.6341782407407407</v>
      </c>
      <c r="I151" s="22"/>
    </row>
    <row r="152" spans="1:9" ht="15.95" customHeight="1" x14ac:dyDescent="0.2">
      <c r="A152" s="21" t="s">
        <v>33</v>
      </c>
      <c r="B152" s="30">
        <f>+'FASE 1'!H15</f>
        <v>0.4609375</v>
      </c>
      <c r="C152" s="26"/>
      <c r="D152" s="21" t="s">
        <v>33</v>
      </c>
      <c r="E152" s="30">
        <f>+'FASE 2'!H15</f>
        <v>0.5461111111111111</v>
      </c>
      <c r="F152" s="58"/>
      <c r="G152" s="21" t="s">
        <v>33</v>
      </c>
      <c r="H152" s="30">
        <f>+'FASE 3'!H15</f>
        <v>0.62928240740740737</v>
      </c>
      <c r="I152" s="22"/>
    </row>
    <row r="153" spans="1:9" ht="15.95" customHeight="1" x14ac:dyDescent="0.2">
      <c r="A153" s="21" t="s">
        <v>35</v>
      </c>
      <c r="B153" s="30">
        <f>+'FASE 1'!I15</f>
        <v>6.1851851851851825E-2</v>
      </c>
      <c r="C153" s="26"/>
      <c r="D153" s="21" t="s">
        <v>35</v>
      </c>
      <c r="E153" s="30">
        <f>+'FASE 2'!I15</f>
        <v>6.2337962962962956E-2</v>
      </c>
      <c r="F153" s="58"/>
      <c r="G153" s="21" t="s">
        <v>35</v>
      </c>
      <c r="H153" s="30">
        <f>+'FASE 3'!I15</f>
        <v>6.7233796296296222E-2</v>
      </c>
      <c r="I153" s="22"/>
    </row>
    <row r="154" spans="1:9" ht="15.95" customHeight="1" x14ac:dyDescent="0.2">
      <c r="A154" s="21" t="s">
        <v>36</v>
      </c>
      <c r="B154" s="30">
        <f>+'FASE 1'!J15</f>
        <v>6.5104166666666685E-2</v>
      </c>
      <c r="C154" s="26"/>
      <c r="D154" s="21" t="s">
        <v>36</v>
      </c>
      <c r="E154" s="30">
        <f>+'FASE 2'!J15</f>
        <v>6.4340277777777788E-2</v>
      </c>
      <c r="F154" s="58"/>
      <c r="G154" s="21" t="s">
        <v>36</v>
      </c>
      <c r="H154" s="30">
        <f>+'FASE 3'!J15</f>
        <v>6.2337962962962901E-2</v>
      </c>
      <c r="I154" s="22"/>
    </row>
    <row r="155" spans="1:9" ht="15.95" customHeight="1" x14ac:dyDescent="0.2">
      <c r="A155" s="21" t="s">
        <v>34</v>
      </c>
      <c r="B155" s="30">
        <f>+'FASE 1'!Q15</f>
        <v>0</v>
      </c>
      <c r="C155" s="26"/>
      <c r="D155" s="21" t="s">
        <v>34</v>
      </c>
      <c r="E155" s="30">
        <f>+'FASE 2'!Q15</f>
        <v>0</v>
      </c>
      <c r="F155" s="58"/>
      <c r="G155" s="21" t="s">
        <v>34</v>
      </c>
      <c r="H155" s="30">
        <f>+'FASE 3'!Q15</f>
        <v>0</v>
      </c>
      <c r="I155" s="22"/>
    </row>
    <row r="156" spans="1:9" ht="15.95" customHeight="1" x14ac:dyDescent="0.2">
      <c r="A156" s="21" t="s">
        <v>57</v>
      </c>
      <c r="B156" s="30">
        <f>+'FASE 1'!N15</f>
        <v>3.2523148148148606E-3</v>
      </c>
      <c r="C156" s="26"/>
      <c r="D156" s="21" t="s">
        <v>57</v>
      </c>
      <c r="E156" s="30">
        <f>+'FASE 2'!N15</f>
        <v>2.0023148148148318E-3</v>
      </c>
      <c r="F156" s="58"/>
      <c r="G156" s="21" t="s">
        <v>57</v>
      </c>
      <c r="H156" s="30">
        <f>+'FASE 3'!N15</f>
        <v>-4.8958333333333215E-3</v>
      </c>
      <c r="I156" s="22"/>
    </row>
    <row r="157" spans="1:9" ht="15.95" customHeight="1" x14ac:dyDescent="0.2">
      <c r="A157" s="21" t="s">
        <v>7</v>
      </c>
      <c r="B157" s="31">
        <f>+'FASE 1'!R15</f>
        <v>13.473053892215569</v>
      </c>
      <c r="C157" s="164"/>
      <c r="D157" s="21" t="s">
        <v>7</v>
      </c>
      <c r="E157" s="31">
        <f>+'FASE 2'!R15</f>
        <v>13.367991088005942</v>
      </c>
      <c r="F157" s="164"/>
      <c r="G157" s="21" t="s">
        <v>7</v>
      </c>
      <c r="H157" s="31">
        <f>+'FASE 3'!R99</f>
        <v>0</v>
      </c>
      <c r="I157" s="28"/>
    </row>
    <row r="158" spans="1:9" ht="21" customHeight="1" x14ac:dyDescent="0.2">
      <c r="A158" s="35" t="s">
        <v>38</v>
      </c>
      <c r="B158" s="38">
        <f>+'FASE 1'!T15</f>
        <v>6.5104166666666685E-2</v>
      </c>
      <c r="C158" s="166"/>
      <c r="D158" s="35" t="s">
        <v>38</v>
      </c>
      <c r="E158" s="38">
        <f>+'FASE 2'!T15</f>
        <v>6.4340277777777788E-2</v>
      </c>
      <c r="F158" s="166"/>
      <c r="G158" s="35" t="s">
        <v>38</v>
      </c>
      <c r="H158" s="38">
        <f>+'FASE 3'!T15</f>
        <v>6.2337962962962901E-2</v>
      </c>
    </row>
    <row r="159" spans="1:9" ht="21.95" customHeight="1" x14ac:dyDescent="0.2">
      <c r="A159" s="160"/>
      <c r="B159" s="161"/>
      <c r="C159" s="169"/>
      <c r="D159" s="170"/>
      <c r="E159" s="171"/>
      <c r="F159" s="169"/>
      <c r="G159" s="170"/>
      <c r="H159" s="171"/>
    </row>
    <row r="160" spans="1:9" ht="18" customHeight="1" x14ac:dyDescent="0.2">
      <c r="A160" s="34" t="s">
        <v>40</v>
      </c>
      <c r="B160" s="39">
        <f>+CLAS.PROV!X10</f>
        <v>0.19178240740740737</v>
      </c>
      <c r="D160" s="33" t="s">
        <v>39</v>
      </c>
      <c r="E160" s="40">
        <f>+CLAS.PROV!W10</f>
        <v>13.039986955581043</v>
      </c>
    </row>
    <row r="163" spans="1:8" ht="12.75" customHeight="1" x14ac:dyDescent="0.2"/>
    <row r="164" spans="1:8" ht="12.75" customHeight="1" x14ac:dyDescent="0.2"/>
    <row r="165" spans="1:8" ht="12.75" customHeight="1" x14ac:dyDescent="0.2"/>
    <row r="171" spans="1:8" ht="48" customHeight="1" x14ac:dyDescent="0.2">
      <c r="B171" s="292" t="str">
        <f>B1</f>
        <v>VII Raid Sierra de la Mosca y Llanos de Sierra de Fuentes 12/10/2013</v>
      </c>
      <c r="C171" s="292"/>
      <c r="D171" s="292"/>
      <c r="E171" s="292"/>
      <c r="F171" s="292"/>
    </row>
    <row r="172" spans="1:8" ht="13.5" thickBot="1" x14ac:dyDescent="0.25"/>
    <row r="173" spans="1:8" ht="16.5" customHeight="1" thickBot="1" x14ac:dyDescent="0.25">
      <c r="A173" s="24" t="s">
        <v>9</v>
      </c>
      <c r="B173" s="363" t="s">
        <v>0</v>
      </c>
      <c r="C173" s="364"/>
      <c r="D173" s="364"/>
      <c r="E173" s="365"/>
      <c r="F173" s="363" t="s">
        <v>1</v>
      </c>
      <c r="G173" s="364"/>
      <c r="H173" s="365"/>
    </row>
    <row r="174" spans="1:8" ht="27" customHeight="1" thickBot="1" x14ac:dyDescent="0.25">
      <c r="A174" s="25">
        <f>+'HORARIO 1'!A12</f>
        <v>123</v>
      </c>
      <c r="B174" s="366" t="str">
        <f>+'HORARIO 1'!C12</f>
        <v>CRISTINA LOBERA</v>
      </c>
      <c r="C174" s="367"/>
      <c r="D174" s="367"/>
      <c r="E174" s="368"/>
      <c r="F174" s="366" t="str">
        <f>+'HORARIO 1'!D12</f>
        <v>IAKARI BC FNMS</v>
      </c>
      <c r="G174" s="367"/>
      <c r="H174" s="368"/>
    </row>
    <row r="175" spans="1:8" s="290" customFormat="1" ht="15.75" customHeight="1" thickBot="1" x14ac:dyDescent="0.25">
      <c r="A175" s="281"/>
      <c r="B175" s="372" t="s">
        <v>108</v>
      </c>
      <c r="C175" s="374"/>
      <c r="D175" s="372">
        <f>'Matrículas CET'!B10</f>
        <v>0</v>
      </c>
      <c r="E175" s="374"/>
      <c r="F175" s="289" t="s">
        <v>100</v>
      </c>
      <c r="G175" s="370">
        <f>'Matrículas CET'!D10</f>
        <v>0</v>
      </c>
      <c r="H175" s="371"/>
    </row>
    <row r="176" spans="1:8" x14ac:dyDescent="0.2">
      <c r="A176" s="362" t="s">
        <v>31</v>
      </c>
      <c r="B176" s="362"/>
      <c r="C176" s="173"/>
      <c r="D176" s="32" t="s">
        <v>37</v>
      </c>
      <c r="F176" s="27"/>
      <c r="G176" s="163" t="s">
        <v>48</v>
      </c>
    </row>
    <row r="177" spans="1:9" ht="15.95" customHeight="1" x14ac:dyDescent="0.2">
      <c r="A177" s="21" t="s">
        <v>32</v>
      </c>
      <c r="B177" s="29">
        <f>+'FASE 1'!I3</f>
        <v>20</v>
      </c>
      <c r="C177" s="26"/>
      <c r="D177" s="21" t="s">
        <v>32</v>
      </c>
      <c r="E177" s="29">
        <f>+'FASE 2'!I3</f>
        <v>20</v>
      </c>
      <c r="F177" s="58"/>
      <c r="G177" s="162" t="s">
        <v>32</v>
      </c>
      <c r="H177" s="29">
        <f>+'FASE 3'!I3</f>
        <v>20</v>
      </c>
      <c r="I177" s="22"/>
    </row>
    <row r="178" spans="1:9" ht="15.95" customHeight="1" x14ac:dyDescent="0.2">
      <c r="A178" s="21" t="s">
        <v>5</v>
      </c>
      <c r="B178" s="30">
        <f>+'HORARIO 1'!B12</f>
        <v>0.39583333333333331</v>
      </c>
      <c r="C178" s="26"/>
      <c r="D178" s="21" t="s">
        <v>5</v>
      </c>
      <c r="E178" s="30">
        <f>+'HORARIO 2'!B12</f>
        <v>0.4906712962962963</v>
      </c>
      <c r="F178" s="60"/>
      <c r="G178" s="21" t="s">
        <v>5</v>
      </c>
      <c r="H178" s="30">
        <f>+'HORARIO 3'!B12</f>
        <v>0.57806712962962969</v>
      </c>
      <c r="I178" s="22"/>
    </row>
    <row r="179" spans="1:9" ht="15.95" customHeight="1" x14ac:dyDescent="0.2">
      <c r="A179" s="21" t="s">
        <v>6</v>
      </c>
      <c r="B179" s="30">
        <f>+'FASE 1'!G16</f>
        <v>0.46842592592592597</v>
      </c>
      <c r="C179" s="26"/>
      <c r="D179" s="21" t="s">
        <v>6</v>
      </c>
      <c r="E179" s="30">
        <f>+'FASE 2'!G16</f>
        <v>0.55559027777777781</v>
      </c>
      <c r="F179" s="58"/>
      <c r="G179" s="21" t="s">
        <v>6</v>
      </c>
      <c r="H179" s="30">
        <f>+'FASE 3'!G16</f>
        <v>0.64277777777777778</v>
      </c>
      <c r="I179" s="22"/>
    </row>
    <row r="180" spans="1:9" ht="15.95" customHeight="1" x14ac:dyDescent="0.2">
      <c r="A180" s="21" t="s">
        <v>33</v>
      </c>
      <c r="B180" s="30">
        <f>+'FASE 1'!H16</f>
        <v>0.46983796296296299</v>
      </c>
      <c r="C180" s="26"/>
      <c r="D180" s="21" t="s">
        <v>33</v>
      </c>
      <c r="E180" s="30">
        <f>+'FASE 2'!H16</f>
        <v>0.55723379629629632</v>
      </c>
      <c r="F180" s="58"/>
      <c r="G180" s="21" t="s">
        <v>33</v>
      </c>
      <c r="H180" s="30">
        <f>+'FASE 3'!H16</f>
        <v>0.64486111111111111</v>
      </c>
      <c r="I180" s="22"/>
    </row>
    <row r="181" spans="1:9" ht="15.95" customHeight="1" x14ac:dyDescent="0.2">
      <c r="A181" s="21" t="s">
        <v>35</v>
      </c>
      <c r="B181" s="30">
        <f>+'FASE 1'!I16</f>
        <v>7.2592592592592653E-2</v>
      </c>
      <c r="C181" s="26"/>
      <c r="D181" s="21" t="s">
        <v>35</v>
      </c>
      <c r="E181" s="30">
        <f>+'FASE 2'!I16</f>
        <v>6.4918981481481508E-2</v>
      </c>
      <c r="F181" s="58"/>
      <c r="G181" s="21" t="s">
        <v>35</v>
      </c>
      <c r="H181" s="30">
        <f>+'FASE 3'!I16</f>
        <v>6.4710648148148087E-2</v>
      </c>
      <c r="I181" s="22"/>
    </row>
    <row r="182" spans="1:9" ht="15.95" customHeight="1" x14ac:dyDescent="0.2">
      <c r="A182" s="21" t="s">
        <v>36</v>
      </c>
      <c r="B182" s="30">
        <f>+'FASE 1'!J16</f>
        <v>7.400462962962967E-2</v>
      </c>
      <c r="C182" s="26"/>
      <c r="D182" s="21" t="s">
        <v>36</v>
      </c>
      <c r="E182" s="30">
        <f>+'FASE 2'!J16</f>
        <v>6.6562500000000024E-2</v>
      </c>
      <c r="F182" s="58"/>
      <c r="G182" s="21" t="s">
        <v>36</v>
      </c>
      <c r="H182" s="30">
        <f>+'FASE 3'!J16</f>
        <v>6.6793981481481413E-2</v>
      </c>
      <c r="I182" s="22"/>
    </row>
    <row r="183" spans="1:9" ht="15.95" customHeight="1" x14ac:dyDescent="0.2">
      <c r="A183" s="21" t="s">
        <v>34</v>
      </c>
      <c r="B183" s="30">
        <f>+'FASE 1'!Q16</f>
        <v>0</v>
      </c>
      <c r="C183" s="26"/>
      <c r="D183" s="21" t="s">
        <v>34</v>
      </c>
      <c r="E183" s="30">
        <f>+'FASE 2'!Q16</f>
        <v>0</v>
      </c>
      <c r="F183" s="58"/>
      <c r="G183" s="21" t="s">
        <v>34</v>
      </c>
      <c r="H183" s="30">
        <f>+'FASE 3'!Q16</f>
        <v>0</v>
      </c>
      <c r="I183" s="22"/>
    </row>
    <row r="184" spans="1:9" ht="15.95" customHeight="1" x14ac:dyDescent="0.2">
      <c r="A184" s="21" t="s">
        <v>57</v>
      </c>
      <c r="B184" s="30">
        <f>+'FASE 1'!N16</f>
        <v>1.4120370370370172E-3</v>
      </c>
      <c r="C184" s="26"/>
      <c r="D184" s="21" t="s">
        <v>57</v>
      </c>
      <c r="E184" s="30">
        <f>+'FASE 2'!N16</f>
        <v>1.6435185185185164E-3</v>
      </c>
      <c r="F184" s="58"/>
      <c r="G184" s="21" t="s">
        <v>57</v>
      </c>
      <c r="H184" s="30">
        <f>+'FASE 3'!N16</f>
        <v>2.0833333333333259E-3</v>
      </c>
      <c r="I184" s="22"/>
    </row>
    <row r="185" spans="1:9" ht="15.95" customHeight="1" x14ac:dyDescent="0.2">
      <c r="A185" s="21" t="s">
        <v>7</v>
      </c>
      <c r="B185" s="31">
        <f>+'FASE 1'!R16</f>
        <v>11.479591836734693</v>
      </c>
      <c r="C185" s="164"/>
      <c r="D185" s="21" t="s">
        <v>7</v>
      </c>
      <c r="E185" s="31">
        <f>+'FASE 2'!R16</f>
        <v>12.836512747370298</v>
      </c>
      <c r="F185" s="164"/>
      <c r="G185" s="21" t="s">
        <v>7</v>
      </c>
      <c r="H185" s="31">
        <f>+'FASE 3'!R16</f>
        <v>12.877839384725451</v>
      </c>
      <c r="I185" s="28"/>
    </row>
    <row r="186" spans="1:9" ht="21" customHeight="1" x14ac:dyDescent="0.2">
      <c r="A186" s="35" t="s">
        <v>38</v>
      </c>
      <c r="B186" s="38">
        <f>+'FASE 1'!T16</f>
        <v>7.400462962962967E-2</v>
      </c>
      <c r="C186" s="166"/>
      <c r="D186" s="35" t="s">
        <v>38</v>
      </c>
      <c r="E186" s="38">
        <f>+'FASE 2'!T16</f>
        <v>6.6562500000000024E-2</v>
      </c>
      <c r="F186" s="166"/>
      <c r="G186" s="35" t="s">
        <v>38</v>
      </c>
      <c r="H186" s="38">
        <f>+'FASE 3'!T16</f>
        <v>6.6793981481481413E-2</v>
      </c>
    </row>
    <row r="187" spans="1:9" ht="21.95" customHeight="1" x14ac:dyDescent="0.2">
      <c r="A187" s="160"/>
      <c r="B187" s="161"/>
      <c r="C187" s="27"/>
      <c r="D187" s="160"/>
      <c r="E187" s="161"/>
      <c r="F187" s="27"/>
      <c r="G187" s="160"/>
      <c r="H187" s="161"/>
    </row>
    <row r="188" spans="1:9" ht="18" customHeight="1" x14ac:dyDescent="0.2">
      <c r="A188" s="34" t="s">
        <v>40</v>
      </c>
      <c r="B188" s="39">
        <f>+CLAS.PROV!X11</f>
        <v>0.20736111111111111</v>
      </c>
      <c r="D188" s="33" t="s">
        <v>39</v>
      </c>
      <c r="E188" s="40">
        <f>+CLAS.PROV!W11</f>
        <v>12.085430853541681</v>
      </c>
    </row>
    <row r="190" spans="1:9" ht="48" customHeight="1" x14ac:dyDescent="0.2">
      <c r="B190" s="292" t="str">
        <f>B1</f>
        <v>VII Raid Sierra de la Mosca y Llanos de Sierra de Fuentes 12/10/2013</v>
      </c>
      <c r="C190" s="292"/>
      <c r="D190" s="292"/>
      <c r="E190" s="292"/>
      <c r="F190" s="292"/>
    </row>
    <row r="191" spans="1:9" ht="13.5" thickBot="1" x14ac:dyDescent="0.25"/>
    <row r="192" spans="1:9" ht="16.5" customHeight="1" thickBot="1" x14ac:dyDescent="0.25">
      <c r="A192" s="24" t="s">
        <v>9</v>
      </c>
      <c r="B192" s="363" t="s">
        <v>0</v>
      </c>
      <c r="C192" s="364"/>
      <c r="D192" s="364"/>
      <c r="E192" s="365"/>
      <c r="F192" s="363" t="s">
        <v>1</v>
      </c>
      <c r="G192" s="364"/>
      <c r="H192" s="365"/>
    </row>
    <row r="193" spans="1:9" ht="27" customHeight="1" thickBot="1" x14ac:dyDescent="0.25">
      <c r="A193" s="25">
        <f>+'HORARIO 1'!A13</f>
        <v>119</v>
      </c>
      <c r="B193" s="366" t="str">
        <f>+'HORARIO 1'!C13</f>
        <v>BELEN GARCIA ROJAS</v>
      </c>
      <c r="C193" s="367"/>
      <c r="D193" s="367"/>
      <c r="E193" s="368"/>
      <c r="F193" s="366" t="str">
        <f>+'HORARIO 1'!D13</f>
        <v>ADIR DE LIXUS</v>
      </c>
      <c r="G193" s="367"/>
      <c r="H193" s="368"/>
    </row>
    <row r="194" spans="1:9" s="290" customFormat="1" ht="15.75" customHeight="1" thickBot="1" x14ac:dyDescent="0.25">
      <c r="A194" s="281"/>
      <c r="B194" s="372" t="s">
        <v>108</v>
      </c>
      <c r="C194" s="374"/>
      <c r="D194" s="372">
        <f>'Matrículas CET'!B11</f>
        <v>0</v>
      </c>
      <c r="E194" s="374"/>
      <c r="F194" s="289" t="s">
        <v>100</v>
      </c>
      <c r="G194" s="370">
        <f>'Matrículas CET'!D11</f>
        <v>0</v>
      </c>
      <c r="H194" s="371"/>
    </row>
    <row r="195" spans="1:9" x14ac:dyDescent="0.2">
      <c r="A195" s="362" t="s">
        <v>31</v>
      </c>
      <c r="B195" s="362"/>
      <c r="C195" s="173"/>
      <c r="D195" s="32" t="s">
        <v>37</v>
      </c>
      <c r="F195" s="27"/>
      <c r="G195" s="163" t="s">
        <v>48</v>
      </c>
    </row>
    <row r="196" spans="1:9" ht="15.95" customHeight="1" x14ac:dyDescent="0.2">
      <c r="A196" s="21" t="s">
        <v>32</v>
      </c>
      <c r="B196" s="29">
        <f>+'FASE 1'!I3</f>
        <v>20</v>
      </c>
      <c r="C196" s="26"/>
      <c r="D196" s="21" t="s">
        <v>32</v>
      </c>
      <c r="E196" s="29">
        <f>+'FASE 2'!I3</f>
        <v>20</v>
      </c>
      <c r="F196" s="58"/>
      <c r="G196" s="162" t="s">
        <v>32</v>
      </c>
      <c r="H196" s="29">
        <f>+'FASE 3'!I3</f>
        <v>20</v>
      </c>
      <c r="I196" s="22"/>
    </row>
    <row r="197" spans="1:9" ht="15.95" customHeight="1" x14ac:dyDescent="0.2">
      <c r="A197" s="21" t="s">
        <v>5</v>
      </c>
      <c r="B197" s="30">
        <f>+'HORARIO 1'!B13</f>
        <v>0.39583333333333331</v>
      </c>
      <c r="C197" s="26"/>
      <c r="D197" s="21" t="s">
        <v>5</v>
      </c>
      <c r="E197" s="30">
        <f>+'HORARIO 2'!B13</f>
        <v>0.49068287037037034</v>
      </c>
      <c r="F197" s="60"/>
      <c r="G197" s="21" t="s">
        <v>5</v>
      </c>
      <c r="H197" s="30">
        <f>+'HORARIO 3'!B13</f>
        <v>0.57807870370370373</v>
      </c>
      <c r="I197" s="22"/>
    </row>
    <row r="198" spans="1:9" ht="15.95" customHeight="1" x14ac:dyDescent="0.2">
      <c r="A198" s="21" t="s">
        <v>6</v>
      </c>
      <c r="B198" s="30">
        <f>+'FASE 1'!G17</f>
        <v>0.46841435185185182</v>
      </c>
      <c r="C198" s="26"/>
      <c r="D198" s="21" t="s">
        <v>6</v>
      </c>
      <c r="E198" s="30">
        <f>+'FASE 2'!G17</f>
        <v>0.55557870370370377</v>
      </c>
      <c r="F198" s="58"/>
      <c r="G198" s="21" t="s">
        <v>6</v>
      </c>
      <c r="H198" s="30">
        <f>+'FASE 3'!G17</f>
        <v>0.64276620370370374</v>
      </c>
      <c r="I198" s="22"/>
    </row>
    <row r="199" spans="1:9" ht="15.95" customHeight="1" x14ac:dyDescent="0.2">
      <c r="A199" s="21" t="s">
        <v>33</v>
      </c>
      <c r="B199" s="30">
        <f>+'FASE 1'!H17</f>
        <v>0.46984953703703702</v>
      </c>
      <c r="C199" s="26"/>
      <c r="D199" s="21" t="s">
        <v>33</v>
      </c>
      <c r="E199" s="30">
        <f>+'FASE 2'!H17</f>
        <v>0.55724537037037036</v>
      </c>
      <c r="F199" s="58"/>
      <c r="G199" s="21" t="s">
        <v>33</v>
      </c>
      <c r="H199" s="30">
        <f>+'FASE 3'!H17</f>
        <v>0.64428240740740739</v>
      </c>
      <c r="I199" s="22"/>
    </row>
    <row r="200" spans="1:9" ht="15.95" customHeight="1" x14ac:dyDescent="0.2">
      <c r="A200" s="21" t="s">
        <v>35</v>
      </c>
      <c r="B200" s="30">
        <f>+'FASE 1'!I17</f>
        <v>7.2581018518518503E-2</v>
      </c>
      <c r="C200" s="26"/>
      <c r="D200" s="21" t="s">
        <v>35</v>
      </c>
      <c r="E200" s="30">
        <f>+'FASE 2'!I17</f>
        <v>6.489583333333343E-2</v>
      </c>
      <c r="F200" s="58"/>
      <c r="G200" s="21" t="s">
        <v>35</v>
      </c>
      <c r="H200" s="30">
        <f>+'FASE 3'!I17</f>
        <v>6.4687500000000009E-2</v>
      </c>
      <c r="I200" s="22"/>
    </row>
    <row r="201" spans="1:9" ht="15.95" customHeight="1" x14ac:dyDescent="0.2">
      <c r="A201" s="21" t="s">
        <v>36</v>
      </c>
      <c r="B201" s="30">
        <f>+'FASE 1'!J17</f>
        <v>7.4016203703703709E-2</v>
      </c>
      <c r="C201" s="26"/>
      <c r="D201" s="21" t="s">
        <v>36</v>
      </c>
      <c r="E201" s="30">
        <f>+'FASE 2'!J17</f>
        <v>6.6562500000000024E-2</v>
      </c>
      <c r="F201" s="58"/>
      <c r="G201" s="21" t="s">
        <v>36</v>
      </c>
      <c r="H201" s="30">
        <f>+'FASE 3'!J17</f>
        <v>6.6203703703703654E-2</v>
      </c>
      <c r="I201" s="22"/>
    </row>
    <row r="202" spans="1:9" ht="15.95" customHeight="1" x14ac:dyDescent="0.2">
      <c r="A202" s="21" t="s">
        <v>34</v>
      </c>
      <c r="B202" s="30">
        <f>+'FASE 1'!Q17</f>
        <v>0</v>
      </c>
      <c r="C202" s="26"/>
      <c r="D202" s="21" t="s">
        <v>34</v>
      </c>
      <c r="E202" s="30">
        <f>+'FASE 2'!Q17</f>
        <v>0</v>
      </c>
      <c r="F202" s="58"/>
      <c r="G202" s="21" t="s">
        <v>34</v>
      </c>
      <c r="H202" s="30">
        <f>+'FASE 3'!Q17</f>
        <v>0</v>
      </c>
      <c r="I202" s="22"/>
    </row>
    <row r="203" spans="1:9" ht="15.95" customHeight="1" x14ac:dyDescent="0.2">
      <c r="A203" s="21" t="s">
        <v>57</v>
      </c>
      <c r="B203" s="30">
        <f>+'FASE 1'!N17</f>
        <v>1.435185185185206E-3</v>
      </c>
      <c r="C203" s="26"/>
      <c r="D203" s="21" t="s">
        <v>57</v>
      </c>
      <c r="E203" s="30">
        <f>+'FASE 2'!N17</f>
        <v>1.6666666666665941E-3</v>
      </c>
      <c r="F203" s="58"/>
      <c r="G203" s="21" t="s">
        <v>57</v>
      </c>
      <c r="H203" s="30">
        <f>+'FASE 3'!N17</f>
        <v>1.5162037037036447E-3</v>
      </c>
      <c r="I203" s="22"/>
    </row>
    <row r="204" spans="1:9" ht="15.95" customHeight="1" x14ac:dyDescent="0.2">
      <c r="A204" s="21" t="s">
        <v>7</v>
      </c>
      <c r="B204" s="31">
        <f>+'FASE 1'!R17</f>
        <v>11.48142242066656</v>
      </c>
      <c r="C204" s="164"/>
      <c r="D204" s="21" t="s">
        <v>7</v>
      </c>
      <c r="E204" s="31">
        <f>+'FASE 2'!R17</f>
        <v>12.841091492776886</v>
      </c>
      <c r="F204" s="164"/>
      <c r="G204" s="21" t="s">
        <v>7</v>
      </c>
      <c r="H204" s="31">
        <f>+'FASE 3'!R17</f>
        <v>12.882447665056361</v>
      </c>
      <c r="I204" s="28"/>
    </row>
    <row r="205" spans="1:9" ht="21" customHeight="1" x14ac:dyDescent="0.2">
      <c r="A205" s="35" t="s">
        <v>38</v>
      </c>
      <c r="B205" s="38">
        <f>+'FASE 1'!T17</f>
        <v>7.4016203703703709E-2</v>
      </c>
      <c r="C205" s="166"/>
      <c r="D205" s="35" t="s">
        <v>38</v>
      </c>
      <c r="E205" s="38">
        <f>+'FASE 2'!T17</f>
        <v>6.6562500000000024E-2</v>
      </c>
      <c r="F205" s="166"/>
      <c r="G205" s="35" t="s">
        <v>38</v>
      </c>
      <c r="H205" s="38">
        <f>+'FASE 3'!T17</f>
        <v>6.6203703703703654E-2</v>
      </c>
    </row>
    <row r="206" spans="1:9" ht="21.95" customHeight="1" x14ac:dyDescent="0.2">
      <c r="A206" s="160"/>
      <c r="B206" s="161"/>
      <c r="C206" s="27"/>
      <c r="D206" s="160"/>
      <c r="E206" s="161"/>
      <c r="F206" s="27"/>
      <c r="G206" s="160"/>
      <c r="H206" s="161"/>
    </row>
    <row r="207" spans="1:9" ht="18" customHeight="1" x14ac:dyDescent="0.2">
      <c r="A207" s="34" t="s">
        <v>40</v>
      </c>
      <c r="B207" s="39">
        <f>+CLAS.PROV!X12</f>
        <v>0.20678240740740739</v>
      </c>
      <c r="D207" s="33" t="s">
        <v>39</v>
      </c>
      <c r="E207" s="40">
        <f>+CLAS.PROV!W12</f>
        <v>12.121923445690912</v>
      </c>
    </row>
    <row r="218" spans="1:9" ht="48" customHeight="1" x14ac:dyDescent="0.2">
      <c r="B218" s="292" t="str">
        <f>B1</f>
        <v>VII Raid Sierra de la Mosca y Llanos de Sierra de Fuentes 12/10/2013</v>
      </c>
      <c r="C218" s="292"/>
      <c r="D218" s="292"/>
      <c r="E218" s="292"/>
      <c r="F218" s="292"/>
    </row>
    <row r="219" spans="1:9" ht="13.5" thickBot="1" x14ac:dyDescent="0.25"/>
    <row r="220" spans="1:9" ht="19.5" customHeight="1" thickBot="1" x14ac:dyDescent="0.25">
      <c r="A220" s="24" t="s">
        <v>9</v>
      </c>
      <c r="B220" s="363" t="s">
        <v>0</v>
      </c>
      <c r="C220" s="364"/>
      <c r="D220" s="364"/>
      <c r="E220" s="365"/>
      <c r="F220" s="363" t="s">
        <v>1</v>
      </c>
      <c r="G220" s="364"/>
      <c r="H220" s="365"/>
    </row>
    <row r="221" spans="1:9" ht="28.5" customHeight="1" thickBot="1" x14ac:dyDescent="0.25">
      <c r="A221" s="25">
        <f>+'HORARIO 1'!A14</f>
        <v>100</v>
      </c>
      <c r="B221" s="366" t="str">
        <f>+'HORARIO 1'!C14</f>
        <v>JOSE ISIDRO SANTOLALLA</v>
      </c>
      <c r="C221" s="367"/>
      <c r="D221" s="367"/>
      <c r="E221" s="368"/>
      <c r="F221" s="366" t="str">
        <f>+'HORARIO 1'!D14</f>
        <v>ZIPI JS</v>
      </c>
      <c r="G221" s="367"/>
      <c r="H221" s="368"/>
    </row>
    <row r="222" spans="1:9" s="290" customFormat="1" ht="15.75" customHeight="1" thickBot="1" x14ac:dyDescent="0.25">
      <c r="A222" s="281"/>
      <c r="B222" s="372" t="s">
        <v>108</v>
      </c>
      <c r="C222" s="374"/>
      <c r="D222" s="372">
        <f>'Matrículas CET'!B12</f>
        <v>0</v>
      </c>
      <c r="E222" s="374"/>
      <c r="F222" s="289" t="s">
        <v>100</v>
      </c>
      <c r="G222" s="370">
        <f>'Matrículas CET'!D12</f>
        <v>0</v>
      </c>
      <c r="H222" s="371"/>
    </row>
    <row r="223" spans="1:9" x14ac:dyDescent="0.2">
      <c r="A223" s="362" t="s">
        <v>31</v>
      </c>
      <c r="B223" s="362"/>
      <c r="C223" s="173"/>
      <c r="D223" s="32" t="s">
        <v>37</v>
      </c>
      <c r="F223" s="27"/>
      <c r="G223" s="163" t="s">
        <v>48</v>
      </c>
    </row>
    <row r="224" spans="1:9" ht="15.95" customHeight="1" x14ac:dyDescent="0.2">
      <c r="A224" s="21" t="s">
        <v>32</v>
      </c>
      <c r="B224" s="29">
        <f>+'FASE 1'!I3</f>
        <v>20</v>
      </c>
      <c r="C224" s="26"/>
      <c r="D224" s="21" t="s">
        <v>32</v>
      </c>
      <c r="E224" s="29">
        <f>+'FASE 2'!I3</f>
        <v>20</v>
      </c>
      <c r="F224" s="58"/>
      <c r="G224" s="162" t="s">
        <v>32</v>
      </c>
      <c r="H224" s="29">
        <f>+'FASE 3'!I3</f>
        <v>20</v>
      </c>
      <c r="I224" s="22"/>
    </row>
    <row r="225" spans="1:9" ht="15.95" customHeight="1" x14ac:dyDescent="0.2">
      <c r="A225" s="21" t="s">
        <v>5</v>
      </c>
      <c r="B225" s="30">
        <f>+'HORARIO 1'!B14</f>
        <v>0.39583333333333331</v>
      </c>
      <c r="C225" s="26"/>
      <c r="D225" s="21" t="s">
        <v>5</v>
      </c>
      <c r="E225" s="30">
        <f>+'HORARIO 2'!B14</f>
        <v>0.48042824074074075</v>
      </c>
      <c r="F225" s="60"/>
      <c r="G225" s="21" t="s">
        <v>5</v>
      </c>
      <c r="H225" s="30">
        <f>+'HORARIO 3'!B14</f>
        <v>0.56627314814814822</v>
      </c>
      <c r="I225" s="22"/>
    </row>
    <row r="226" spans="1:9" ht="15.95" customHeight="1" x14ac:dyDescent="0.2">
      <c r="A226" s="21" t="s">
        <v>6</v>
      </c>
      <c r="B226" s="30">
        <f>+'FASE 1'!G18</f>
        <v>0.45769675925925929</v>
      </c>
      <c r="C226" s="26"/>
      <c r="D226" s="21" t="s">
        <v>6</v>
      </c>
      <c r="E226" s="30">
        <f>+'FASE 2'!G18</f>
        <v>0.54412037037037042</v>
      </c>
      <c r="F226" s="58"/>
      <c r="G226" s="21" t="s">
        <v>6</v>
      </c>
      <c r="H226" s="30">
        <f>+'FASE 3'!G18</f>
        <v>0.62853009259259263</v>
      </c>
      <c r="I226" s="22"/>
    </row>
    <row r="227" spans="1:9" ht="15.95" customHeight="1" x14ac:dyDescent="0.2">
      <c r="A227" s="21" t="s">
        <v>33</v>
      </c>
      <c r="B227" s="30">
        <f>+'FASE 1'!H18</f>
        <v>0.45959490740740744</v>
      </c>
      <c r="C227" s="26"/>
      <c r="D227" s="21" t="s">
        <v>33</v>
      </c>
      <c r="E227" s="30">
        <f>+'FASE 2'!H18</f>
        <v>0.54543981481481485</v>
      </c>
      <c r="F227" s="58"/>
      <c r="G227" s="21" t="s">
        <v>33</v>
      </c>
      <c r="H227" s="30">
        <f>+'FASE 3'!H18</f>
        <v>0.63004629629629627</v>
      </c>
      <c r="I227" s="22"/>
    </row>
    <row r="228" spans="1:9" ht="15.95" customHeight="1" x14ac:dyDescent="0.2">
      <c r="A228" s="21" t="s">
        <v>35</v>
      </c>
      <c r="B228" s="30">
        <f>+'FASE 1'!I18</f>
        <v>6.1863425925925974E-2</v>
      </c>
      <c r="C228" s="26"/>
      <c r="D228" s="21" t="s">
        <v>35</v>
      </c>
      <c r="E228" s="30">
        <f>+'FASE 2'!I18</f>
        <v>6.3692129629629668E-2</v>
      </c>
      <c r="F228" s="58"/>
      <c r="G228" s="21" t="s">
        <v>35</v>
      </c>
      <c r="H228" s="30">
        <f>+'FASE 3'!I18</f>
        <v>6.2256944444444406E-2</v>
      </c>
      <c r="I228" s="22"/>
    </row>
    <row r="229" spans="1:9" ht="15.95" customHeight="1" x14ac:dyDescent="0.2">
      <c r="A229" s="21" t="s">
        <v>36</v>
      </c>
      <c r="B229" s="30">
        <f>+'FASE 1'!J18</f>
        <v>6.3761574074074123E-2</v>
      </c>
      <c r="C229" s="26"/>
      <c r="D229" s="21" t="s">
        <v>36</v>
      </c>
      <c r="E229" s="30">
        <f>+'FASE 2'!J18</f>
        <v>6.5011574074074097E-2</v>
      </c>
      <c r="F229" s="58"/>
      <c r="G229" s="21" t="s">
        <v>36</v>
      </c>
      <c r="H229" s="30">
        <f>+'FASE 3'!J18</f>
        <v>6.3773148148148051E-2</v>
      </c>
      <c r="I229" s="22"/>
    </row>
    <row r="230" spans="1:9" ht="15.95" customHeight="1" x14ac:dyDescent="0.2">
      <c r="A230" s="21" t="s">
        <v>34</v>
      </c>
      <c r="B230" s="30">
        <f>+'FASE 1'!Q18</f>
        <v>0</v>
      </c>
      <c r="C230" s="26"/>
      <c r="D230" s="21" t="s">
        <v>34</v>
      </c>
      <c r="E230" s="30">
        <f>+'FASE 2'!Q18</f>
        <v>0</v>
      </c>
      <c r="F230" s="58"/>
      <c r="G230" s="21" t="s">
        <v>34</v>
      </c>
      <c r="H230" s="30">
        <f>+'FASE 3'!Q18</f>
        <v>0</v>
      </c>
      <c r="I230" s="22"/>
    </row>
    <row r="231" spans="1:9" ht="15.95" customHeight="1" x14ac:dyDescent="0.2">
      <c r="A231" s="21" t="s">
        <v>57</v>
      </c>
      <c r="B231" s="30">
        <f>+'FASE 1'!N18</f>
        <v>1.8981481481481488E-3</v>
      </c>
      <c r="C231" s="26"/>
      <c r="D231" s="21" t="s">
        <v>57</v>
      </c>
      <c r="E231" s="30">
        <f>+'FASE 2'!N18</f>
        <v>1.3194444444444287E-3</v>
      </c>
      <c r="F231" s="58"/>
      <c r="G231" s="21" t="s">
        <v>57</v>
      </c>
      <c r="H231" s="30">
        <f>+'FASE 3'!N18</f>
        <v>1.5162037037036447E-3</v>
      </c>
      <c r="I231" s="22"/>
    </row>
    <row r="232" spans="1:9" ht="15.95" customHeight="1" x14ac:dyDescent="0.2">
      <c r="A232" s="21" t="s">
        <v>7</v>
      </c>
      <c r="B232" s="31">
        <f>+'FASE 1'!R18</f>
        <v>13.470533208606174</v>
      </c>
      <c r="C232" s="164"/>
      <c r="D232" s="21" t="s">
        <v>7</v>
      </c>
      <c r="E232" s="31">
        <f>+'FASE 2'!R18</f>
        <v>13.083772487733963</v>
      </c>
      <c r="F232" s="164"/>
      <c r="G232" s="21" t="s">
        <v>7</v>
      </c>
      <c r="H232" s="31">
        <f>+'FASE 3'!R18</f>
        <v>13.385387618516454</v>
      </c>
      <c r="I232" s="28"/>
    </row>
    <row r="233" spans="1:9" ht="21" customHeight="1" x14ac:dyDescent="0.2">
      <c r="A233" s="35" t="s">
        <v>38</v>
      </c>
      <c r="B233" s="38">
        <f>+'FASE 1'!T18</f>
        <v>6.3761574074074123E-2</v>
      </c>
      <c r="C233" s="166"/>
      <c r="D233" s="35" t="s">
        <v>38</v>
      </c>
      <c r="E233" s="38">
        <f>+'FASE 2'!T18</f>
        <v>6.5011574074074097E-2</v>
      </c>
      <c r="F233" s="166"/>
      <c r="G233" s="35" t="s">
        <v>38</v>
      </c>
      <c r="H233" s="38">
        <f>+'FASE 3'!T18</f>
        <v>6.3773148148148051E-2</v>
      </c>
    </row>
    <row r="234" spans="1:9" ht="21.95" customHeight="1" x14ac:dyDescent="0.2">
      <c r="A234" s="160"/>
      <c r="B234" s="161"/>
      <c r="C234" s="27"/>
      <c r="D234" s="160"/>
      <c r="E234" s="161"/>
      <c r="F234" s="27"/>
      <c r="G234" s="160"/>
      <c r="H234" s="161"/>
    </row>
    <row r="235" spans="1:9" ht="18" customHeight="1" x14ac:dyDescent="0.2">
      <c r="A235" s="34" t="s">
        <v>40</v>
      </c>
      <c r="B235" s="39">
        <f>+CLAS.PROV!X13</f>
        <v>0.19254629629629627</v>
      </c>
      <c r="D235" s="33" t="s">
        <v>39</v>
      </c>
      <c r="E235" s="40">
        <f>+CLAS.PROV!W13</f>
        <v>12.984967868892094</v>
      </c>
    </row>
    <row r="237" spans="1:9" ht="48" customHeight="1" x14ac:dyDescent="0.2">
      <c r="B237" s="292" t="str">
        <f>B1</f>
        <v>VII Raid Sierra de la Mosca y Llanos de Sierra de Fuentes 12/10/2013</v>
      </c>
      <c r="C237" s="292"/>
      <c r="D237" s="292"/>
      <c r="E237" s="292"/>
      <c r="F237" s="292"/>
    </row>
    <row r="238" spans="1:9" ht="13.5" thickBot="1" x14ac:dyDescent="0.25"/>
    <row r="239" spans="1:9" ht="17.25" customHeight="1" thickBot="1" x14ac:dyDescent="0.25">
      <c r="A239" s="24" t="s">
        <v>9</v>
      </c>
      <c r="B239" s="363" t="s">
        <v>0</v>
      </c>
      <c r="C239" s="364"/>
      <c r="D239" s="364"/>
      <c r="E239" s="365"/>
      <c r="F239" s="363" t="s">
        <v>1</v>
      </c>
      <c r="G239" s="364"/>
      <c r="H239" s="365"/>
    </row>
    <row r="240" spans="1:9" ht="29.25" customHeight="1" thickBot="1" x14ac:dyDescent="0.25">
      <c r="A240" s="25">
        <f>+'HORARIO 1'!A15</f>
        <v>0</v>
      </c>
      <c r="B240" s="366">
        <f>+'HORARIO 1'!C15</f>
        <v>0</v>
      </c>
      <c r="C240" s="367"/>
      <c r="D240" s="367"/>
      <c r="E240" s="368"/>
      <c r="F240" s="366">
        <f>+'HORARIO 1'!D15</f>
        <v>0</v>
      </c>
      <c r="G240" s="367"/>
      <c r="H240" s="368"/>
    </row>
    <row r="241" spans="1:9" s="290" customFormat="1" ht="15.75" customHeight="1" thickBot="1" x14ac:dyDescent="0.25">
      <c r="A241" s="281"/>
      <c r="B241" s="372" t="s">
        <v>108</v>
      </c>
      <c r="C241" s="374"/>
      <c r="D241" s="372">
        <f>'Matrículas CET'!B13</f>
        <v>0</v>
      </c>
      <c r="E241" s="374"/>
      <c r="F241" s="289" t="s">
        <v>100</v>
      </c>
      <c r="G241" s="370">
        <f>'Matrículas CET'!D13</f>
        <v>0</v>
      </c>
      <c r="H241" s="371"/>
    </row>
    <row r="242" spans="1:9" x14ac:dyDescent="0.2">
      <c r="A242" s="362" t="s">
        <v>31</v>
      </c>
      <c r="B242" s="362"/>
      <c r="C242" s="173"/>
      <c r="D242" s="32" t="s">
        <v>37</v>
      </c>
      <c r="F242" s="27"/>
      <c r="G242" s="163" t="s">
        <v>48</v>
      </c>
    </row>
    <row r="243" spans="1:9" ht="15.95" customHeight="1" x14ac:dyDescent="0.2">
      <c r="A243" s="21" t="s">
        <v>32</v>
      </c>
      <c r="B243" s="29">
        <f>+'FASE 1'!I3</f>
        <v>20</v>
      </c>
      <c r="C243" s="26"/>
      <c r="D243" s="21" t="s">
        <v>32</v>
      </c>
      <c r="E243" s="29">
        <f>+'FASE 2'!I3</f>
        <v>20</v>
      </c>
      <c r="F243" s="58"/>
      <c r="G243" s="162" t="s">
        <v>32</v>
      </c>
      <c r="H243" s="29">
        <f>+'FASE 3'!I3</f>
        <v>20</v>
      </c>
      <c r="I243" s="22"/>
    </row>
    <row r="244" spans="1:9" ht="15.95" customHeight="1" x14ac:dyDescent="0.2">
      <c r="A244" s="21" t="s">
        <v>5</v>
      </c>
      <c r="B244" s="30">
        <f>+'HORARIO 1'!B15</f>
        <v>0.4375</v>
      </c>
      <c r="C244" s="26"/>
      <c r="D244" s="21" t="s">
        <v>5</v>
      </c>
      <c r="E244" s="30">
        <f>+'HORARIO 2'!B15</f>
        <v>2.0833333333333332E-2</v>
      </c>
      <c r="F244" s="60"/>
      <c r="G244" s="21" t="s">
        <v>5</v>
      </c>
      <c r="H244" s="30">
        <f>+'HORARIO 3'!B15</f>
        <v>2.0833333333333332E-2</v>
      </c>
      <c r="I244" s="22"/>
    </row>
    <row r="245" spans="1:9" ht="15.95" customHeight="1" x14ac:dyDescent="0.2">
      <c r="A245" s="21" t="s">
        <v>6</v>
      </c>
      <c r="B245" s="30">
        <f>+'FASE 1'!G19</f>
        <v>0</v>
      </c>
      <c r="C245" s="26"/>
      <c r="D245" s="21" t="s">
        <v>6</v>
      </c>
      <c r="E245" s="30">
        <f>+'FASE 2'!G19</f>
        <v>0</v>
      </c>
      <c r="F245" s="58"/>
      <c r="G245" s="21" t="s">
        <v>6</v>
      </c>
      <c r="H245" s="30">
        <f>+'FASE 3'!G19</f>
        <v>0</v>
      </c>
      <c r="I245" s="22"/>
    </row>
    <row r="246" spans="1:9" ht="15.95" customHeight="1" x14ac:dyDescent="0.2">
      <c r="A246" s="21" t="s">
        <v>33</v>
      </c>
      <c r="B246" s="30">
        <f>+'FASE 1'!H19</f>
        <v>0</v>
      </c>
      <c r="C246" s="26"/>
      <c r="D246" s="21" t="s">
        <v>33</v>
      </c>
      <c r="E246" s="30">
        <f>+'FASE 2'!H19</f>
        <v>0</v>
      </c>
      <c r="F246" s="58"/>
      <c r="G246" s="21" t="s">
        <v>33</v>
      </c>
      <c r="H246" s="30">
        <f>+'FASE 3'!H19</f>
        <v>0</v>
      </c>
      <c r="I246" s="22"/>
    </row>
    <row r="247" spans="1:9" ht="15.95" customHeight="1" x14ac:dyDescent="0.2">
      <c r="A247" s="21" t="s">
        <v>35</v>
      </c>
      <c r="B247" s="30">
        <f>+'FASE 1'!I19</f>
        <v>-0.4375</v>
      </c>
      <c r="C247" s="26"/>
      <c r="D247" s="21" t="s">
        <v>35</v>
      </c>
      <c r="E247" s="30">
        <f>+'FASE 2'!I19</f>
        <v>-2.0833333333333332E-2</v>
      </c>
      <c r="F247" s="58"/>
      <c r="G247" s="21" t="s">
        <v>35</v>
      </c>
      <c r="H247" s="30">
        <f>+'FASE 3'!I19</f>
        <v>-2.0833333333333332E-2</v>
      </c>
      <c r="I247" s="22"/>
    </row>
    <row r="248" spans="1:9" ht="15.95" customHeight="1" x14ac:dyDescent="0.2">
      <c r="A248" s="21" t="s">
        <v>36</v>
      </c>
      <c r="B248" s="30">
        <f>+'FASE 1'!J19</f>
        <v>-0.4375</v>
      </c>
      <c r="C248" s="26"/>
      <c r="D248" s="21" t="s">
        <v>36</v>
      </c>
      <c r="E248" s="30">
        <f>+'FASE 2'!J19</f>
        <v>-2.0833333333333332E-2</v>
      </c>
      <c r="F248" s="58"/>
      <c r="G248" s="21" t="s">
        <v>36</v>
      </c>
      <c r="H248" s="30">
        <f>+'FASE 3'!J173</f>
        <v>0</v>
      </c>
      <c r="I248" s="22"/>
    </row>
    <row r="249" spans="1:9" ht="15.95" customHeight="1" x14ac:dyDescent="0.2">
      <c r="A249" s="21" t="s">
        <v>34</v>
      </c>
      <c r="B249" s="30">
        <f>+'FASE 1'!Q19</f>
        <v>493.0555555555556</v>
      </c>
      <c r="C249" s="26"/>
      <c r="D249" s="21" t="s">
        <v>34</v>
      </c>
      <c r="E249" s="30">
        <f>+'FASE 2'!Q19</f>
        <v>76.388888888888886</v>
      </c>
      <c r="F249" s="58"/>
      <c r="G249" s="21" t="s">
        <v>34</v>
      </c>
      <c r="H249" s="30">
        <f>+'FASE 3'!Q19</f>
        <v>76.388888888888886</v>
      </c>
      <c r="I249" s="22"/>
    </row>
    <row r="250" spans="1:9" ht="15.95" customHeight="1" x14ac:dyDescent="0.2">
      <c r="A250" s="21" t="s">
        <v>57</v>
      </c>
      <c r="B250" s="30">
        <f>+'FASE 1'!N19</f>
        <v>0</v>
      </c>
      <c r="C250" s="26"/>
      <c r="D250" s="21" t="s">
        <v>57</v>
      </c>
      <c r="E250" s="30">
        <f>+'FASE 2'!N19</f>
        <v>0</v>
      </c>
      <c r="F250" s="58"/>
      <c r="G250" s="21" t="s">
        <v>57</v>
      </c>
      <c r="H250" s="30">
        <f>+'FASE 3'!N19</f>
        <v>0</v>
      </c>
      <c r="I250" s="22"/>
    </row>
    <row r="251" spans="1:9" ht="15.95" customHeight="1" x14ac:dyDescent="0.2">
      <c r="A251" s="21" t="s">
        <v>7</v>
      </c>
      <c r="B251" s="31" t="e">
        <f>+'FASE 1'!R19</f>
        <v>#NUM!</v>
      </c>
      <c r="C251" s="164"/>
      <c r="D251" s="21" t="s">
        <v>7</v>
      </c>
      <c r="E251" s="31" t="e">
        <f>+'FASE 2'!R19</f>
        <v>#NUM!</v>
      </c>
      <c r="F251" s="164"/>
      <c r="G251" s="21" t="s">
        <v>7</v>
      </c>
      <c r="H251" s="31" t="e">
        <f>+'FASE 3'!R19</f>
        <v>#NUM!</v>
      </c>
      <c r="I251" s="28"/>
    </row>
    <row r="252" spans="1:9" ht="21" customHeight="1" x14ac:dyDescent="0.2">
      <c r="A252" s="35" t="s">
        <v>38</v>
      </c>
      <c r="B252" s="38">
        <f>+'FASE 1'!T19</f>
        <v>492.6180555555556</v>
      </c>
      <c r="C252" s="166"/>
      <c r="D252" s="35" t="s">
        <v>38</v>
      </c>
      <c r="E252" s="38">
        <f>+'FASE 2'!T19</f>
        <v>76.368055555555557</v>
      </c>
      <c r="F252" s="166"/>
      <c r="G252" s="35" t="s">
        <v>38</v>
      </c>
      <c r="H252" s="38">
        <f>+'FASE 3'!T19</f>
        <v>76.368055555555557</v>
      </c>
    </row>
    <row r="253" spans="1:9" ht="21.95" customHeight="1" x14ac:dyDescent="0.2">
      <c r="A253" s="160"/>
      <c r="B253" s="161"/>
      <c r="C253" s="27"/>
      <c r="D253" s="160"/>
      <c r="E253" s="161"/>
      <c r="F253" s="27"/>
      <c r="G253" s="160"/>
      <c r="H253" s="161"/>
    </row>
    <row r="254" spans="1:9" ht="18" customHeight="1" x14ac:dyDescent="0.2">
      <c r="A254" s="34" t="s">
        <v>40</v>
      </c>
      <c r="B254" s="39" t="e">
        <f>+CLAS.PROV!#REF!</f>
        <v>#REF!</v>
      </c>
      <c r="D254" s="33" t="s">
        <v>39</v>
      </c>
      <c r="E254" s="40" t="e">
        <f>+CLAS.PROV!#REF!</f>
        <v>#REF!</v>
      </c>
    </row>
    <row r="265" spans="1:9" ht="48" customHeight="1" x14ac:dyDescent="0.2">
      <c r="B265" s="292" t="str">
        <f>B1</f>
        <v>VII Raid Sierra de la Mosca y Llanos de Sierra de Fuentes 12/10/2013</v>
      </c>
      <c r="C265" s="292"/>
      <c r="D265" s="292"/>
      <c r="E265" s="292"/>
      <c r="F265" s="292"/>
    </row>
    <row r="266" spans="1:9" ht="13.5" thickBot="1" x14ac:dyDescent="0.25"/>
    <row r="267" spans="1:9" ht="16.5" customHeight="1" thickBot="1" x14ac:dyDescent="0.25">
      <c r="A267" s="24" t="s">
        <v>9</v>
      </c>
      <c r="B267" s="363" t="s">
        <v>0</v>
      </c>
      <c r="C267" s="364"/>
      <c r="D267" s="364"/>
      <c r="E267" s="365"/>
      <c r="F267" s="363" t="s">
        <v>1</v>
      </c>
      <c r="G267" s="364"/>
      <c r="H267" s="365"/>
    </row>
    <row r="268" spans="1:9" ht="28.5" customHeight="1" thickBot="1" x14ac:dyDescent="0.25">
      <c r="A268" s="25">
        <f>+'HORARIO 1'!A16</f>
        <v>0</v>
      </c>
      <c r="B268" s="366">
        <f>+'HORARIO 1'!C16</f>
        <v>0</v>
      </c>
      <c r="C268" s="367"/>
      <c r="D268" s="367"/>
      <c r="E268" s="368"/>
      <c r="F268" s="366">
        <f>+'HORARIO 1'!D16</f>
        <v>0</v>
      </c>
      <c r="G268" s="367"/>
      <c r="H268" s="368"/>
    </row>
    <row r="269" spans="1:9" s="290" customFormat="1" ht="15.75" customHeight="1" thickBot="1" x14ac:dyDescent="0.25">
      <c r="A269" s="281"/>
      <c r="B269" s="372" t="s">
        <v>108</v>
      </c>
      <c r="C269" s="374"/>
      <c r="D269" s="372">
        <f>'Matrículas CET'!B14</f>
        <v>0</v>
      </c>
      <c r="E269" s="374"/>
      <c r="F269" s="289" t="s">
        <v>100</v>
      </c>
      <c r="G269" s="370">
        <f>'Matrículas CET'!D14</f>
        <v>0</v>
      </c>
      <c r="H269" s="371"/>
    </row>
    <row r="270" spans="1:9" x14ac:dyDescent="0.2">
      <c r="A270" s="362" t="s">
        <v>31</v>
      </c>
      <c r="B270" s="362"/>
      <c r="C270" s="173"/>
      <c r="D270" s="32" t="s">
        <v>37</v>
      </c>
      <c r="F270" s="27"/>
      <c r="G270" s="163" t="s">
        <v>48</v>
      </c>
    </row>
    <row r="271" spans="1:9" ht="15.95" customHeight="1" x14ac:dyDescent="0.2">
      <c r="A271" s="21" t="s">
        <v>32</v>
      </c>
      <c r="B271" s="29">
        <f>+'FASE 1'!I3</f>
        <v>20</v>
      </c>
      <c r="C271" s="26"/>
      <c r="D271" s="21" t="s">
        <v>32</v>
      </c>
      <c r="E271" s="29">
        <f>+'FASE 2'!I3</f>
        <v>20</v>
      </c>
      <c r="F271" s="58"/>
      <c r="G271" s="162" t="s">
        <v>32</v>
      </c>
      <c r="H271" s="29">
        <f>+'FASE 3'!I3</f>
        <v>20</v>
      </c>
      <c r="I271" s="22"/>
    </row>
    <row r="272" spans="1:9" ht="15.95" customHeight="1" x14ac:dyDescent="0.2">
      <c r="A272" s="21" t="s">
        <v>5</v>
      </c>
      <c r="B272" s="30">
        <f>+'HORARIO 1'!B16</f>
        <v>0.4375</v>
      </c>
      <c r="C272" s="26"/>
      <c r="D272" s="21" t="s">
        <v>5</v>
      </c>
      <c r="E272" s="30">
        <f>+'HORARIO 2'!B16</f>
        <v>2.0833333333333332E-2</v>
      </c>
      <c r="F272" s="60"/>
      <c r="G272" s="21" t="s">
        <v>5</v>
      </c>
      <c r="H272" s="30">
        <f>+'HORARIO 3'!B16</f>
        <v>2.0833333333333332E-2</v>
      </c>
      <c r="I272" s="22"/>
    </row>
    <row r="273" spans="1:9" ht="15.95" customHeight="1" x14ac:dyDescent="0.2">
      <c r="A273" s="21" t="s">
        <v>6</v>
      </c>
      <c r="B273" s="30">
        <f>+'FASE 1'!G20</f>
        <v>0</v>
      </c>
      <c r="C273" s="26"/>
      <c r="D273" s="21" t="s">
        <v>6</v>
      </c>
      <c r="E273" s="30">
        <f>+'FASE 2'!G20</f>
        <v>0</v>
      </c>
      <c r="F273" s="58"/>
      <c r="G273" s="21" t="s">
        <v>6</v>
      </c>
      <c r="H273" s="30">
        <f>+'FASE 3'!G20</f>
        <v>0</v>
      </c>
      <c r="I273" s="22"/>
    </row>
    <row r="274" spans="1:9" ht="15.95" customHeight="1" x14ac:dyDescent="0.2">
      <c r="A274" s="21" t="s">
        <v>33</v>
      </c>
      <c r="B274" s="30">
        <f>+'FASE 1'!H20</f>
        <v>0</v>
      </c>
      <c r="C274" s="26"/>
      <c r="D274" s="21" t="s">
        <v>33</v>
      </c>
      <c r="E274" s="30">
        <f>+'FASE 2'!H20</f>
        <v>0</v>
      </c>
      <c r="F274" s="58"/>
      <c r="G274" s="21" t="s">
        <v>33</v>
      </c>
      <c r="H274" s="30">
        <f>+'FASE 3'!H20</f>
        <v>0</v>
      </c>
      <c r="I274" s="22"/>
    </row>
    <row r="275" spans="1:9" ht="15.95" customHeight="1" x14ac:dyDescent="0.2">
      <c r="A275" s="21" t="s">
        <v>35</v>
      </c>
      <c r="B275" s="30">
        <f>+'FASE 1'!I20</f>
        <v>-0.4375</v>
      </c>
      <c r="C275" s="26"/>
      <c r="D275" s="21" t="s">
        <v>35</v>
      </c>
      <c r="E275" s="30">
        <f>+'FASE 2'!I20</f>
        <v>-2.0833333333333332E-2</v>
      </c>
      <c r="F275" s="58"/>
      <c r="G275" s="21" t="s">
        <v>35</v>
      </c>
      <c r="H275" s="30">
        <f>+'FASE 3'!I20</f>
        <v>-2.0833333333333332E-2</v>
      </c>
      <c r="I275" s="22"/>
    </row>
    <row r="276" spans="1:9" ht="15.95" customHeight="1" x14ac:dyDescent="0.2">
      <c r="A276" s="21" t="s">
        <v>36</v>
      </c>
      <c r="B276" s="30">
        <f>+'FASE 1'!J20</f>
        <v>-0.4375</v>
      </c>
      <c r="C276" s="26"/>
      <c r="D276" s="21" t="s">
        <v>36</v>
      </c>
      <c r="E276" s="30">
        <f>+'FASE 2'!J20</f>
        <v>-2.0833333333333332E-2</v>
      </c>
      <c r="F276" s="58"/>
      <c r="G276" s="21" t="s">
        <v>36</v>
      </c>
      <c r="H276" s="30">
        <f>+'FASE 3'!J20</f>
        <v>-2.0833333333333332E-2</v>
      </c>
      <c r="I276" s="22"/>
    </row>
    <row r="277" spans="1:9" ht="15.95" customHeight="1" x14ac:dyDescent="0.2">
      <c r="A277" s="21" t="s">
        <v>34</v>
      </c>
      <c r="B277" s="30">
        <f>+'FASE 1'!Q20</f>
        <v>493.0555555555556</v>
      </c>
      <c r="C277" s="26"/>
      <c r="D277" s="21" t="s">
        <v>34</v>
      </c>
      <c r="E277" s="30">
        <f>+'FASE 2'!Q20</f>
        <v>76.388888888888886</v>
      </c>
      <c r="F277" s="58"/>
      <c r="G277" s="21" t="s">
        <v>34</v>
      </c>
      <c r="H277" s="30">
        <f>+'FASE 3'!Q20</f>
        <v>76.388888888888886</v>
      </c>
      <c r="I277" s="22"/>
    </row>
    <row r="278" spans="1:9" ht="15.95" customHeight="1" x14ac:dyDescent="0.2">
      <c r="A278" s="21" t="s">
        <v>57</v>
      </c>
      <c r="B278" s="30">
        <f>+'FASE 1'!N20</f>
        <v>0</v>
      </c>
      <c r="C278" s="26"/>
      <c r="D278" s="21" t="s">
        <v>57</v>
      </c>
      <c r="E278" s="30">
        <f>+'FASE 2'!N20</f>
        <v>0</v>
      </c>
      <c r="F278" s="58"/>
      <c r="G278" s="21" t="s">
        <v>57</v>
      </c>
      <c r="H278" s="30">
        <f>+'FASE 3'!N20</f>
        <v>0</v>
      </c>
      <c r="I278" s="22"/>
    </row>
    <row r="279" spans="1:9" ht="15.95" customHeight="1" x14ac:dyDescent="0.2">
      <c r="A279" s="21" t="s">
        <v>7</v>
      </c>
      <c r="B279" s="31" t="e">
        <f>+'FASE 1'!R20</f>
        <v>#NUM!</v>
      </c>
      <c r="C279" s="164"/>
      <c r="D279" s="21" t="s">
        <v>7</v>
      </c>
      <c r="E279" s="31" t="e">
        <f>+'FASE 2'!R20</f>
        <v>#NUM!</v>
      </c>
      <c r="F279" s="164"/>
      <c r="G279" s="21" t="s">
        <v>7</v>
      </c>
      <c r="H279" s="31" t="e">
        <f>+'FASE 3'!R20</f>
        <v>#NUM!</v>
      </c>
      <c r="I279" s="28"/>
    </row>
    <row r="280" spans="1:9" ht="21" customHeight="1" x14ac:dyDescent="0.2">
      <c r="A280" s="35" t="s">
        <v>38</v>
      </c>
      <c r="B280" s="38">
        <f>+'FASE 1'!T20</f>
        <v>492.6180555555556</v>
      </c>
      <c r="C280" s="166"/>
      <c r="D280" s="35" t="s">
        <v>38</v>
      </c>
      <c r="E280" s="38">
        <f>+'FASE 2'!T20</f>
        <v>76.368055555555557</v>
      </c>
      <c r="F280" s="166"/>
      <c r="G280" s="35" t="s">
        <v>38</v>
      </c>
      <c r="H280" s="38">
        <f>+'FASE 3'!T20</f>
        <v>76.368055555555557</v>
      </c>
    </row>
    <row r="281" spans="1:9" ht="21.95" customHeight="1" x14ac:dyDescent="0.2">
      <c r="A281" s="160"/>
      <c r="B281" s="161"/>
      <c r="C281" s="27"/>
      <c r="D281" s="160"/>
      <c r="E281" s="161"/>
      <c r="F281" s="27"/>
      <c r="G281" s="160"/>
      <c r="H281" s="161"/>
    </row>
    <row r="282" spans="1:9" ht="18" customHeight="1" x14ac:dyDescent="0.2">
      <c r="A282" s="34" t="s">
        <v>40</v>
      </c>
      <c r="B282" s="39" t="e">
        <f>+CLAS.PROV!#REF!</f>
        <v>#REF!</v>
      </c>
      <c r="D282" s="33" t="s">
        <v>39</v>
      </c>
      <c r="E282" s="40" t="e">
        <f>+CLAS.PROV!#REF!</f>
        <v>#REF!</v>
      </c>
    </row>
    <row r="284" spans="1:9" ht="48" customHeight="1" x14ac:dyDescent="0.2">
      <c r="B284" s="292" t="str">
        <f>B1</f>
        <v>VII Raid Sierra de la Mosca y Llanos de Sierra de Fuentes 12/10/2013</v>
      </c>
      <c r="C284" s="292"/>
      <c r="D284" s="292"/>
      <c r="E284" s="292"/>
      <c r="F284" s="292"/>
    </row>
    <row r="285" spans="1:9" ht="13.5" thickBot="1" x14ac:dyDescent="0.25"/>
    <row r="286" spans="1:9" ht="18" customHeight="1" thickBot="1" x14ac:dyDescent="0.25">
      <c r="A286" s="24" t="s">
        <v>9</v>
      </c>
      <c r="B286" s="363" t="s">
        <v>0</v>
      </c>
      <c r="C286" s="364"/>
      <c r="D286" s="364"/>
      <c r="E286" s="365"/>
      <c r="F286" s="363" t="s">
        <v>1</v>
      </c>
      <c r="G286" s="364"/>
      <c r="H286" s="365"/>
    </row>
    <row r="287" spans="1:9" ht="29.25" customHeight="1" thickBot="1" x14ac:dyDescent="0.25">
      <c r="A287" s="25">
        <f>+'HORARIO 1'!A17</f>
        <v>0</v>
      </c>
      <c r="B287" s="366">
        <f>+'HORARIO 1'!C17</f>
        <v>0</v>
      </c>
      <c r="C287" s="367"/>
      <c r="D287" s="367"/>
      <c r="E287" s="368"/>
      <c r="F287" s="366">
        <f>+'HORARIO 1'!D17</f>
        <v>0</v>
      </c>
      <c r="G287" s="367"/>
      <c r="H287" s="368"/>
    </row>
    <row r="288" spans="1:9" s="290" customFormat="1" ht="15.75" customHeight="1" thickBot="1" x14ac:dyDescent="0.25">
      <c r="A288" s="281"/>
      <c r="B288" s="372" t="s">
        <v>108</v>
      </c>
      <c r="C288" s="374"/>
      <c r="D288" s="372">
        <f>'Matrículas CET'!B15</f>
        <v>0</v>
      </c>
      <c r="E288" s="374"/>
      <c r="F288" s="289" t="s">
        <v>100</v>
      </c>
      <c r="G288" s="370">
        <f>'Matrículas CET'!D15</f>
        <v>0</v>
      </c>
      <c r="H288" s="371"/>
    </row>
    <row r="289" spans="1:9" ht="15" customHeight="1" x14ac:dyDescent="0.2">
      <c r="A289" s="362" t="s">
        <v>31</v>
      </c>
      <c r="B289" s="362"/>
      <c r="C289" s="173"/>
      <c r="D289" s="32" t="s">
        <v>37</v>
      </c>
      <c r="F289" s="27"/>
      <c r="G289" s="174" t="s">
        <v>48</v>
      </c>
    </row>
    <row r="290" spans="1:9" ht="15.95" customHeight="1" x14ac:dyDescent="0.2">
      <c r="A290" s="21" t="s">
        <v>32</v>
      </c>
      <c r="B290" s="29">
        <f>+'FASE 1'!I3</f>
        <v>20</v>
      </c>
      <c r="C290" s="26"/>
      <c r="D290" s="21" t="s">
        <v>32</v>
      </c>
      <c r="E290" s="29">
        <f>+'FASE 2'!I3</f>
        <v>20</v>
      </c>
      <c r="F290" s="58"/>
      <c r="G290" s="162" t="s">
        <v>32</v>
      </c>
      <c r="H290" s="29">
        <f>+'FASE 3'!I201</f>
        <v>0</v>
      </c>
      <c r="I290" s="22"/>
    </row>
    <row r="291" spans="1:9" ht="15.95" customHeight="1" x14ac:dyDescent="0.2">
      <c r="A291" s="21" t="s">
        <v>5</v>
      </c>
      <c r="B291" s="30">
        <f>+'HORARIO 1'!B17</f>
        <v>0.4375</v>
      </c>
      <c r="C291" s="26"/>
      <c r="D291" s="21" t="s">
        <v>5</v>
      </c>
      <c r="E291" s="30">
        <f>+'HORARIO 2'!B17</f>
        <v>2.0833333333333332E-2</v>
      </c>
      <c r="F291" s="60"/>
      <c r="G291" s="21" t="s">
        <v>5</v>
      </c>
      <c r="H291" s="30">
        <f>+'HORARIO 3'!B17</f>
        <v>2.0833333333333332E-2</v>
      </c>
      <c r="I291" s="22"/>
    </row>
    <row r="292" spans="1:9" ht="15.95" customHeight="1" x14ac:dyDescent="0.2">
      <c r="A292" s="21" t="s">
        <v>6</v>
      </c>
      <c r="B292" s="30">
        <f>+'FASE 1'!G21</f>
        <v>0</v>
      </c>
      <c r="C292" s="26"/>
      <c r="D292" s="21" t="s">
        <v>6</v>
      </c>
      <c r="E292" s="30">
        <f>+'FASE 2'!G21</f>
        <v>0</v>
      </c>
      <c r="F292" s="58"/>
      <c r="G292" s="21" t="s">
        <v>6</v>
      </c>
      <c r="H292" s="30">
        <f>+'FASE 3'!G21</f>
        <v>0</v>
      </c>
      <c r="I292" s="22"/>
    </row>
    <row r="293" spans="1:9" ht="15.95" customHeight="1" x14ac:dyDescent="0.2">
      <c r="A293" s="21" t="s">
        <v>33</v>
      </c>
      <c r="B293" s="30">
        <f>+'FASE 1'!H21</f>
        <v>0</v>
      </c>
      <c r="C293" s="26"/>
      <c r="D293" s="21" t="s">
        <v>33</v>
      </c>
      <c r="E293" s="30">
        <f>+'FASE 2'!H21</f>
        <v>0</v>
      </c>
      <c r="F293" s="58"/>
      <c r="G293" s="21" t="s">
        <v>33</v>
      </c>
      <c r="H293" s="30">
        <f>+'FASE 3'!H21</f>
        <v>0</v>
      </c>
      <c r="I293" s="22"/>
    </row>
    <row r="294" spans="1:9" ht="15.95" customHeight="1" x14ac:dyDescent="0.2">
      <c r="A294" s="21" t="s">
        <v>35</v>
      </c>
      <c r="B294" s="30">
        <f>+'FASE 1'!I21</f>
        <v>-0.4375</v>
      </c>
      <c r="C294" s="26"/>
      <c r="D294" s="21" t="s">
        <v>35</v>
      </c>
      <c r="E294" s="30">
        <f>+'FASE 2'!I21</f>
        <v>-2.0833333333333332E-2</v>
      </c>
      <c r="F294" s="58"/>
      <c r="G294" s="21" t="s">
        <v>35</v>
      </c>
      <c r="H294" s="30">
        <f>+'FASE 3'!I21</f>
        <v>-2.0833333333333332E-2</v>
      </c>
      <c r="I294" s="22"/>
    </row>
    <row r="295" spans="1:9" ht="15.95" customHeight="1" x14ac:dyDescent="0.2">
      <c r="A295" s="21" t="s">
        <v>36</v>
      </c>
      <c r="B295" s="30">
        <f>+'FASE 1'!J21</f>
        <v>-0.4375</v>
      </c>
      <c r="C295" s="26"/>
      <c r="D295" s="21" t="s">
        <v>36</v>
      </c>
      <c r="E295" s="30">
        <f>+'FASE 2'!J21</f>
        <v>-2.0833333333333332E-2</v>
      </c>
      <c r="F295" s="58"/>
      <c r="G295" s="21" t="s">
        <v>36</v>
      </c>
      <c r="H295" s="30">
        <f>+'FASE 3'!J21</f>
        <v>-2.0833333333333332E-2</v>
      </c>
      <c r="I295" s="22"/>
    </row>
    <row r="296" spans="1:9" ht="15.95" customHeight="1" x14ac:dyDescent="0.2">
      <c r="A296" s="21" t="s">
        <v>34</v>
      </c>
      <c r="B296" s="30">
        <f>+'FASE 1'!Q21</f>
        <v>493.0555555555556</v>
      </c>
      <c r="C296" s="26"/>
      <c r="D296" s="21" t="s">
        <v>34</v>
      </c>
      <c r="E296" s="30">
        <f>+'FASE 2'!Q21</f>
        <v>76.388888888888886</v>
      </c>
      <c r="F296" s="58"/>
      <c r="G296" s="21" t="s">
        <v>34</v>
      </c>
      <c r="H296" s="30">
        <f>+'FASE 3'!Q21</f>
        <v>76.388888888888886</v>
      </c>
      <c r="I296" s="22"/>
    </row>
    <row r="297" spans="1:9" ht="15.95" customHeight="1" x14ac:dyDescent="0.2">
      <c r="A297" s="21" t="s">
        <v>57</v>
      </c>
      <c r="B297" s="30">
        <f>+'FASE 1'!N21</f>
        <v>0</v>
      </c>
      <c r="C297" s="26"/>
      <c r="D297" s="21" t="s">
        <v>57</v>
      </c>
      <c r="E297" s="30">
        <f>+'FASE 2'!N21</f>
        <v>0</v>
      </c>
      <c r="F297" s="58"/>
      <c r="G297" s="21" t="s">
        <v>57</v>
      </c>
      <c r="H297" s="30">
        <f>+'FASE 3'!N21</f>
        <v>0</v>
      </c>
      <c r="I297" s="22"/>
    </row>
    <row r="298" spans="1:9" ht="15.95" customHeight="1" x14ac:dyDescent="0.2">
      <c r="A298" s="21" t="s">
        <v>7</v>
      </c>
      <c r="B298" s="31" t="e">
        <f>+'FASE 1'!R21</f>
        <v>#NUM!</v>
      </c>
      <c r="C298" s="164"/>
      <c r="D298" s="21" t="s">
        <v>7</v>
      </c>
      <c r="E298" s="31" t="e">
        <f>+'FASE 2'!R21</f>
        <v>#NUM!</v>
      </c>
      <c r="F298" s="164"/>
      <c r="G298" s="21" t="s">
        <v>7</v>
      </c>
      <c r="H298" s="31" t="e">
        <f>+'FASE 3'!R21</f>
        <v>#NUM!</v>
      </c>
      <c r="I298" s="28"/>
    </row>
    <row r="299" spans="1:9" ht="21" customHeight="1" x14ac:dyDescent="0.2">
      <c r="A299" s="35" t="s">
        <v>38</v>
      </c>
      <c r="B299" s="38">
        <f>+'FASE 1'!T21</f>
        <v>492.6180555555556</v>
      </c>
      <c r="C299" s="166"/>
      <c r="D299" s="35" t="s">
        <v>38</v>
      </c>
      <c r="E299" s="38">
        <f>+'FASE 2'!T21</f>
        <v>76.368055555555557</v>
      </c>
      <c r="F299" s="166"/>
      <c r="G299" s="35" t="s">
        <v>38</v>
      </c>
      <c r="H299" s="38">
        <f>+'FASE 3'!T21</f>
        <v>76.368055555555557</v>
      </c>
    </row>
    <row r="300" spans="1:9" ht="21.95" customHeight="1" x14ac:dyDescent="0.2">
      <c r="A300" s="160"/>
      <c r="B300" s="161"/>
      <c r="C300" s="169"/>
      <c r="D300" s="160"/>
      <c r="E300" s="161"/>
      <c r="F300" s="169"/>
      <c r="G300" s="160"/>
      <c r="H300" s="161"/>
    </row>
    <row r="301" spans="1:9" ht="18" customHeight="1" x14ac:dyDescent="0.2">
      <c r="A301" s="34" t="s">
        <v>40</v>
      </c>
      <c r="B301" s="39" t="e">
        <f>+CLAS.PROV!#REF!</f>
        <v>#REF!</v>
      </c>
      <c r="D301" s="33" t="s">
        <v>39</v>
      </c>
      <c r="E301" s="40" t="e">
        <f>+CLAS.PROV!#REF!</f>
        <v>#REF!</v>
      </c>
    </row>
    <row r="312" spans="1:9" ht="48" customHeight="1" x14ac:dyDescent="0.2">
      <c r="B312" s="292" t="str">
        <f>B1</f>
        <v>VII Raid Sierra de la Mosca y Llanos de Sierra de Fuentes 12/10/2013</v>
      </c>
      <c r="C312" s="292"/>
      <c r="D312" s="292"/>
      <c r="E312" s="292"/>
      <c r="F312" s="292"/>
    </row>
    <row r="313" spans="1:9" ht="13.5" thickBot="1" x14ac:dyDescent="0.25"/>
    <row r="314" spans="1:9" ht="16.5" customHeight="1" thickBot="1" x14ac:dyDescent="0.25">
      <c r="A314" s="24" t="s">
        <v>9</v>
      </c>
      <c r="B314" s="363" t="s">
        <v>0</v>
      </c>
      <c r="C314" s="364"/>
      <c r="D314" s="364"/>
      <c r="E314" s="365"/>
      <c r="F314" s="363" t="s">
        <v>1</v>
      </c>
      <c r="G314" s="364"/>
      <c r="H314" s="365"/>
    </row>
    <row r="315" spans="1:9" ht="27.75" customHeight="1" thickBot="1" x14ac:dyDescent="0.25">
      <c r="A315" s="25">
        <f>+'HORARIO 1'!A18</f>
        <v>0</v>
      </c>
      <c r="B315" s="366">
        <f>+'HORARIO 1'!C18</f>
        <v>0</v>
      </c>
      <c r="C315" s="367"/>
      <c r="D315" s="367"/>
      <c r="E315" s="368"/>
      <c r="F315" s="366">
        <f>+'HORARIO 1'!D18</f>
        <v>0</v>
      </c>
      <c r="G315" s="367"/>
      <c r="H315" s="368"/>
    </row>
    <row r="316" spans="1:9" s="290" customFormat="1" ht="15.75" customHeight="1" thickBot="1" x14ac:dyDescent="0.25">
      <c r="A316" s="281"/>
      <c r="B316" s="372" t="s">
        <v>108</v>
      </c>
      <c r="C316" s="374"/>
      <c r="D316" s="372">
        <f>'Matrículas CET'!B16</f>
        <v>0</v>
      </c>
      <c r="E316" s="374"/>
      <c r="F316" s="289" t="s">
        <v>100</v>
      </c>
      <c r="G316" s="370">
        <f>'Matrículas CET'!D16</f>
        <v>0</v>
      </c>
      <c r="H316" s="371"/>
    </row>
    <row r="317" spans="1:9" x14ac:dyDescent="0.2">
      <c r="A317" s="362" t="s">
        <v>31</v>
      </c>
      <c r="B317" s="362"/>
      <c r="C317" s="173"/>
      <c r="D317" s="32" t="s">
        <v>37</v>
      </c>
      <c r="F317" s="27"/>
      <c r="G317" s="163" t="s">
        <v>48</v>
      </c>
    </row>
    <row r="318" spans="1:9" ht="15.95" customHeight="1" x14ac:dyDescent="0.2">
      <c r="A318" s="21" t="s">
        <v>32</v>
      </c>
      <c r="B318" s="29">
        <f>+'FASE 1'!I3</f>
        <v>20</v>
      </c>
      <c r="C318" s="26"/>
      <c r="D318" s="21" t="s">
        <v>32</v>
      </c>
      <c r="E318" s="29">
        <f>+'FASE 2'!I3</f>
        <v>20</v>
      </c>
      <c r="F318" s="58"/>
      <c r="G318" s="162" t="s">
        <v>32</v>
      </c>
      <c r="H318" s="29">
        <f>+'FASE 3'!I3</f>
        <v>20</v>
      </c>
      <c r="I318" s="22"/>
    </row>
    <row r="319" spans="1:9" ht="15.95" customHeight="1" x14ac:dyDescent="0.2">
      <c r="A319" s="21" t="s">
        <v>5</v>
      </c>
      <c r="B319" s="30">
        <f>+'HORARIO 1'!B18</f>
        <v>0.4375</v>
      </c>
      <c r="C319" s="26"/>
      <c r="D319" s="21" t="s">
        <v>5</v>
      </c>
      <c r="E319" s="30">
        <f>+'HORARIO 2'!B18</f>
        <v>2.0833333333333332E-2</v>
      </c>
      <c r="F319" s="60"/>
      <c r="G319" s="21" t="s">
        <v>5</v>
      </c>
      <c r="H319" s="30">
        <f>+'HORARIO 3'!B18</f>
        <v>2.0833333333333332E-2</v>
      </c>
      <c r="I319" s="22"/>
    </row>
    <row r="320" spans="1:9" ht="15.95" customHeight="1" x14ac:dyDescent="0.2">
      <c r="A320" s="21" t="s">
        <v>6</v>
      </c>
      <c r="B320" s="30">
        <f>+'FASE 1'!G22</f>
        <v>0</v>
      </c>
      <c r="C320" s="26"/>
      <c r="D320" s="21" t="s">
        <v>6</v>
      </c>
      <c r="E320" s="30">
        <f>+'FASE 2'!G22</f>
        <v>0</v>
      </c>
      <c r="F320" s="58"/>
      <c r="G320" s="21" t="s">
        <v>6</v>
      </c>
      <c r="H320" s="30">
        <f>+'FASE 3'!G22</f>
        <v>0</v>
      </c>
      <c r="I320" s="22"/>
    </row>
    <row r="321" spans="1:9" ht="15.95" customHeight="1" x14ac:dyDescent="0.2">
      <c r="A321" s="21" t="s">
        <v>33</v>
      </c>
      <c r="B321" s="30">
        <f>+'FASE 1'!H22</f>
        <v>0</v>
      </c>
      <c r="C321" s="26"/>
      <c r="D321" s="21" t="s">
        <v>33</v>
      </c>
      <c r="E321" s="30">
        <f>+'FASE 2'!H22</f>
        <v>0</v>
      </c>
      <c r="F321" s="58"/>
      <c r="G321" s="21" t="s">
        <v>33</v>
      </c>
      <c r="H321" s="30">
        <f>+'FASE 3'!H22</f>
        <v>0</v>
      </c>
      <c r="I321" s="22"/>
    </row>
    <row r="322" spans="1:9" ht="15.95" customHeight="1" x14ac:dyDescent="0.2">
      <c r="A322" s="21" t="s">
        <v>35</v>
      </c>
      <c r="B322" s="30">
        <f>+'FASE 1'!I22</f>
        <v>-0.4375</v>
      </c>
      <c r="C322" s="26"/>
      <c r="D322" s="21" t="s">
        <v>35</v>
      </c>
      <c r="E322" s="30">
        <f>+'FASE 2'!I22</f>
        <v>-2.0833333333333332E-2</v>
      </c>
      <c r="F322" s="58"/>
      <c r="G322" s="21" t="s">
        <v>35</v>
      </c>
      <c r="H322" s="30">
        <f>+'FASE 3'!I22</f>
        <v>-2.0833333333333332E-2</v>
      </c>
      <c r="I322" s="22"/>
    </row>
    <row r="323" spans="1:9" ht="15.95" customHeight="1" x14ac:dyDescent="0.2">
      <c r="A323" s="21" t="s">
        <v>36</v>
      </c>
      <c r="B323" s="30">
        <f>+'FASE 1'!J22</f>
        <v>-0.4375</v>
      </c>
      <c r="C323" s="26"/>
      <c r="D323" s="21" t="s">
        <v>36</v>
      </c>
      <c r="E323" s="30">
        <f>+'FASE 2'!J22</f>
        <v>-2.0833333333333332E-2</v>
      </c>
      <c r="F323" s="58"/>
      <c r="G323" s="21" t="s">
        <v>36</v>
      </c>
      <c r="H323" s="30">
        <f>+'FASE 3'!J22</f>
        <v>-2.0833333333333332E-2</v>
      </c>
      <c r="I323" s="22"/>
    </row>
    <row r="324" spans="1:9" ht="15.95" customHeight="1" x14ac:dyDescent="0.2">
      <c r="A324" s="21" t="s">
        <v>34</v>
      </c>
      <c r="B324" s="30">
        <f>+'FASE 1'!Q22</f>
        <v>493.0555555555556</v>
      </c>
      <c r="C324" s="26"/>
      <c r="D324" s="21" t="s">
        <v>34</v>
      </c>
      <c r="E324" s="30">
        <f>+'FASE 2'!Q22</f>
        <v>76.388888888888886</v>
      </c>
      <c r="F324" s="58"/>
      <c r="G324" s="21" t="s">
        <v>34</v>
      </c>
      <c r="H324" s="30">
        <f>+'FASE 3'!Q22</f>
        <v>76.388888888888886</v>
      </c>
      <c r="I324" s="22"/>
    </row>
    <row r="325" spans="1:9" ht="15.95" customHeight="1" x14ac:dyDescent="0.2">
      <c r="A325" s="21" t="s">
        <v>57</v>
      </c>
      <c r="B325" s="30">
        <f>+'FASE 1'!N22</f>
        <v>0</v>
      </c>
      <c r="C325" s="26"/>
      <c r="D325" s="21" t="s">
        <v>57</v>
      </c>
      <c r="E325" s="30">
        <f>+'FASE 2'!N22</f>
        <v>0</v>
      </c>
      <c r="F325" s="58"/>
      <c r="G325" s="21" t="s">
        <v>57</v>
      </c>
      <c r="H325" s="30">
        <f>+'FASE 3'!N22</f>
        <v>0</v>
      </c>
      <c r="I325" s="22"/>
    </row>
    <row r="326" spans="1:9" ht="15.95" customHeight="1" x14ac:dyDescent="0.2">
      <c r="A326" s="21" t="s">
        <v>7</v>
      </c>
      <c r="B326" s="31" t="e">
        <f>+'FASE 1'!R22</f>
        <v>#NUM!</v>
      </c>
      <c r="C326" s="164"/>
      <c r="D326" s="21" t="s">
        <v>7</v>
      </c>
      <c r="E326" s="31" t="e">
        <f>+'FASE 2'!R22</f>
        <v>#NUM!</v>
      </c>
      <c r="F326" s="164"/>
      <c r="G326" s="21" t="s">
        <v>7</v>
      </c>
      <c r="H326" s="31" t="e">
        <f>+'FASE 3'!R22</f>
        <v>#NUM!</v>
      </c>
      <c r="I326" s="28"/>
    </row>
    <row r="327" spans="1:9" ht="21" customHeight="1" x14ac:dyDescent="0.2">
      <c r="A327" s="35" t="s">
        <v>38</v>
      </c>
      <c r="B327" s="38">
        <f>+'FASE 1'!T22</f>
        <v>492.6180555555556</v>
      </c>
      <c r="C327" s="166"/>
      <c r="D327" s="35" t="s">
        <v>38</v>
      </c>
      <c r="E327" s="38">
        <f>+'FASE 2'!T22</f>
        <v>76.368055555555557</v>
      </c>
      <c r="F327" s="166"/>
      <c r="G327" s="35" t="s">
        <v>38</v>
      </c>
      <c r="H327" s="38">
        <f>+'FASE 3'!T22</f>
        <v>76.368055555555557</v>
      </c>
    </row>
    <row r="328" spans="1:9" ht="21.95" customHeight="1" x14ac:dyDescent="0.2">
      <c r="A328" s="160"/>
      <c r="B328" s="161"/>
      <c r="C328" s="169"/>
      <c r="D328" s="160"/>
      <c r="E328" s="161"/>
      <c r="F328" s="169"/>
      <c r="G328" s="160"/>
      <c r="H328" s="161"/>
    </row>
    <row r="329" spans="1:9" ht="18" customHeight="1" x14ac:dyDescent="0.2">
      <c r="A329" s="34" t="s">
        <v>40</v>
      </c>
      <c r="B329" s="39" t="e">
        <f>+CLAS.PROV!#REF!</f>
        <v>#REF!</v>
      </c>
      <c r="D329" s="33" t="s">
        <v>39</v>
      </c>
      <c r="E329" s="40" t="e">
        <f>+CLAS.PROV!#REF!</f>
        <v>#REF!</v>
      </c>
    </row>
    <row r="330" spans="1:9" ht="13.5" customHeight="1" x14ac:dyDescent="0.2"/>
    <row r="331" spans="1:9" ht="48" customHeight="1" x14ac:dyDescent="0.2">
      <c r="B331" s="292" t="str">
        <f>B1</f>
        <v>VII Raid Sierra de la Mosca y Llanos de Sierra de Fuentes 12/10/2013</v>
      </c>
      <c r="C331" s="292"/>
      <c r="D331" s="292"/>
      <c r="E331" s="292"/>
      <c r="F331" s="292"/>
    </row>
    <row r="332" spans="1:9" ht="13.5" thickBot="1" x14ac:dyDescent="0.25"/>
    <row r="333" spans="1:9" ht="16.5" customHeight="1" thickBot="1" x14ac:dyDescent="0.25">
      <c r="A333" s="24" t="s">
        <v>9</v>
      </c>
      <c r="B333" s="363" t="s">
        <v>0</v>
      </c>
      <c r="C333" s="364"/>
      <c r="D333" s="364"/>
      <c r="E333" s="365"/>
      <c r="F333" s="363" t="s">
        <v>1</v>
      </c>
      <c r="G333" s="364"/>
      <c r="H333" s="365"/>
    </row>
    <row r="334" spans="1:9" ht="27.75" customHeight="1" thickBot="1" x14ac:dyDescent="0.25">
      <c r="A334" s="25">
        <f>+'HORARIO 1'!A19</f>
        <v>0</v>
      </c>
      <c r="B334" s="366">
        <f>+'HORARIO 1'!C19</f>
        <v>0</v>
      </c>
      <c r="C334" s="367"/>
      <c r="D334" s="367"/>
      <c r="E334" s="368"/>
      <c r="F334" s="366">
        <f>+'HORARIO 1'!D19</f>
        <v>0</v>
      </c>
      <c r="G334" s="367"/>
      <c r="H334" s="368"/>
    </row>
    <row r="335" spans="1:9" s="290" customFormat="1" ht="15.75" customHeight="1" thickBot="1" x14ac:dyDescent="0.25">
      <c r="A335" s="281"/>
      <c r="B335" s="372" t="s">
        <v>108</v>
      </c>
      <c r="C335" s="374"/>
      <c r="D335" s="372">
        <f>'Matrículas CET'!B17</f>
        <v>0</v>
      </c>
      <c r="E335" s="374"/>
      <c r="F335" s="289" t="s">
        <v>100</v>
      </c>
      <c r="G335" s="370">
        <f>'Matrículas CET'!D17</f>
        <v>0</v>
      </c>
      <c r="H335" s="371"/>
    </row>
    <row r="336" spans="1:9" x14ac:dyDescent="0.2">
      <c r="A336" s="362" t="s">
        <v>31</v>
      </c>
      <c r="B336" s="362"/>
      <c r="C336" s="173"/>
      <c r="D336" s="32" t="s">
        <v>37</v>
      </c>
      <c r="F336" s="27"/>
      <c r="G336" s="163" t="s">
        <v>48</v>
      </c>
    </row>
    <row r="337" spans="1:9" ht="15.95" customHeight="1" x14ac:dyDescent="0.2">
      <c r="A337" s="21" t="s">
        <v>32</v>
      </c>
      <c r="B337" s="29">
        <f>+'FASE 1'!I3</f>
        <v>20</v>
      </c>
      <c r="C337" s="26"/>
      <c r="D337" s="21" t="s">
        <v>32</v>
      </c>
      <c r="E337" s="29">
        <f>+'FASE 2'!I3</f>
        <v>20</v>
      </c>
      <c r="F337" s="58"/>
      <c r="G337" s="162" t="s">
        <v>32</v>
      </c>
      <c r="H337" s="29">
        <f>+'FASE 3'!I3</f>
        <v>20</v>
      </c>
      <c r="I337" s="22"/>
    </row>
    <row r="338" spans="1:9" ht="15.95" customHeight="1" x14ac:dyDescent="0.2">
      <c r="A338" s="21" t="s">
        <v>5</v>
      </c>
      <c r="B338" s="30">
        <f>+'HORARIO 1'!B19</f>
        <v>0.4375</v>
      </c>
      <c r="C338" s="26"/>
      <c r="D338" s="21" t="s">
        <v>5</v>
      </c>
      <c r="E338" s="30">
        <f>+'HORARIO 2'!B19</f>
        <v>2.0833333333333332E-2</v>
      </c>
      <c r="F338" s="60"/>
      <c r="G338" s="21" t="s">
        <v>5</v>
      </c>
      <c r="H338" s="30">
        <f>+'HORARIO 3'!B19</f>
        <v>2.0833333333333332E-2</v>
      </c>
      <c r="I338" s="22"/>
    </row>
    <row r="339" spans="1:9" ht="15.95" customHeight="1" x14ac:dyDescent="0.2">
      <c r="A339" s="21" t="s">
        <v>6</v>
      </c>
      <c r="B339" s="30">
        <f>+'FASE 1'!G23</f>
        <v>0</v>
      </c>
      <c r="C339" s="26"/>
      <c r="D339" s="21" t="s">
        <v>6</v>
      </c>
      <c r="E339" s="30">
        <f>+'FASE 2'!G23</f>
        <v>0</v>
      </c>
      <c r="F339" s="58"/>
      <c r="G339" s="21" t="s">
        <v>6</v>
      </c>
      <c r="H339" s="30">
        <f>+'FASE 3'!G23</f>
        <v>0</v>
      </c>
      <c r="I339" s="22"/>
    </row>
    <row r="340" spans="1:9" ht="15.95" customHeight="1" x14ac:dyDescent="0.2">
      <c r="A340" s="21" t="s">
        <v>33</v>
      </c>
      <c r="B340" s="30">
        <f>+'FASE 1'!H23</f>
        <v>0</v>
      </c>
      <c r="C340" s="26"/>
      <c r="D340" s="21" t="s">
        <v>33</v>
      </c>
      <c r="E340" s="30">
        <f>+'FASE 2'!H23</f>
        <v>0</v>
      </c>
      <c r="F340" s="58"/>
      <c r="G340" s="21" t="s">
        <v>33</v>
      </c>
      <c r="H340" s="30">
        <f>+'FASE 3'!H23</f>
        <v>0</v>
      </c>
      <c r="I340" s="22"/>
    </row>
    <row r="341" spans="1:9" ht="15.95" customHeight="1" x14ac:dyDescent="0.2">
      <c r="A341" s="21" t="s">
        <v>35</v>
      </c>
      <c r="B341" s="30">
        <f>+'FASE 1'!I23</f>
        <v>-0.4375</v>
      </c>
      <c r="C341" s="26"/>
      <c r="D341" s="21" t="s">
        <v>35</v>
      </c>
      <c r="E341" s="30">
        <f>+'FASE 2'!I23</f>
        <v>-2.0833333333333332E-2</v>
      </c>
      <c r="F341" s="58"/>
      <c r="G341" s="21" t="s">
        <v>35</v>
      </c>
      <c r="H341" s="30">
        <f>+'FASE 3'!I23</f>
        <v>-2.0833333333333332E-2</v>
      </c>
      <c r="I341" s="22"/>
    </row>
    <row r="342" spans="1:9" ht="15.95" customHeight="1" x14ac:dyDescent="0.2">
      <c r="A342" s="21" t="s">
        <v>36</v>
      </c>
      <c r="B342" s="30">
        <f>+'FASE 1'!J23</f>
        <v>-0.4375</v>
      </c>
      <c r="C342" s="26"/>
      <c r="D342" s="21" t="s">
        <v>36</v>
      </c>
      <c r="E342" s="30">
        <f>+'FASE 2'!J23</f>
        <v>-2.0833333333333332E-2</v>
      </c>
      <c r="F342" s="58"/>
      <c r="G342" s="21" t="s">
        <v>36</v>
      </c>
      <c r="H342" s="30">
        <f>+'FASE 3'!J23</f>
        <v>-2.0833333333333332E-2</v>
      </c>
      <c r="I342" s="22"/>
    </row>
    <row r="343" spans="1:9" ht="15.95" customHeight="1" x14ac:dyDescent="0.2">
      <c r="A343" s="21" t="s">
        <v>34</v>
      </c>
      <c r="B343" s="30">
        <f>+'FASE 1'!Q23</f>
        <v>493.0555555555556</v>
      </c>
      <c r="C343" s="26"/>
      <c r="D343" s="21" t="s">
        <v>34</v>
      </c>
      <c r="E343" s="30">
        <f>+'FASE 2'!Q23</f>
        <v>76.388888888888886</v>
      </c>
      <c r="F343" s="58"/>
      <c r="G343" s="21" t="s">
        <v>34</v>
      </c>
      <c r="H343" s="30">
        <f>+'FASE 3'!Q23</f>
        <v>76.388888888888886</v>
      </c>
      <c r="I343" s="22"/>
    </row>
    <row r="344" spans="1:9" ht="15.95" customHeight="1" x14ac:dyDescent="0.2">
      <c r="A344" s="21" t="s">
        <v>57</v>
      </c>
      <c r="B344" s="30">
        <f>+'FASE 1'!N23</f>
        <v>0</v>
      </c>
      <c r="C344" s="26"/>
      <c r="D344" s="21" t="s">
        <v>57</v>
      </c>
      <c r="E344" s="30">
        <f>+'FASE 2'!N23</f>
        <v>0</v>
      </c>
      <c r="F344" s="58"/>
      <c r="G344" s="21" t="s">
        <v>57</v>
      </c>
      <c r="H344" s="30">
        <f>+'FASE 3'!N23</f>
        <v>0</v>
      </c>
      <c r="I344" s="22"/>
    </row>
    <row r="345" spans="1:9" ht="15.95" customHeight="1" x14ac:dyDescent="0.2">
      <c r="A345" s="21" t="s">
        <v>7</v>
      </c>
      <c r="B345" s="31" t="e">
        <f>+'FASE 1'!R23</f>
        <v>#NUM!</v>
      </c>
      <c r="C345" s="164"/>
      <c r="D345" s="21" t="s">
        <v>7</v>
      </c>
      <c r="E345" s="31" t="e">
        <f>+'FASE 2'!R23</f>
        <v>#NUM!</v>
      </c>
      <c r="F345" s="164"/>
      <c r="G345" s="21" t="s">
        <v>7</v>
      </c>
      <c r="H345" s="31" t="e">
        <f>+'FASE 3'!R23</f>
        <v>#NUM!</v>
      </c>
      <c r="I345" s="28"/>
    </row>
    <row r="346" spans="1:9" ht="21" customHeight="1" x14ac:dyDescent="0.2">
      <c r="A346" s="35" t="s">
        <v>38</v>
      </c>
      <c r="B346" s="38">
        <f>+'FASE 1'!T23</f>
        <v>492.6180555555556</v>
      </c>
      <c r="C346" s="166"/>
      <c r="D346" s="35" t="s">
        <v>38</v>
      </c>
      <c r="E346" s="38">
        <f>+'FASE 2'!T23</f>
        <v>76.368055555555557</v>
      </c>
      <c r="F346" s="166"/>
      <c r="G346" s="35" t="s">
        <v>38</v>
      </c>
      <c r="H346" s="38">
        <f>+'FASE 3'!T23</f>
        <v>76.368055555555557</v>
      </c>
    </row>
    <row r="347" spans="1:9" ht="21.95" customHeight="1" x14ac:dyDescent="0.2">
      <c r="A347" s="160"/>
      <c r="B347" s="161"/>
      <c r="C347" s="169"/>
      <c r="D347" s="160"/>
      <c r="E347" s="161"/>
      <c r="F347" s="169"/>
      <c r="G347" s="160"/>
      <c r="H347" s="161"/>
    </row>
    <row r="348" spans="1:9" ht="18" customHeight="1" x14ac:dyDescent="0.2">
      <c r="A348" s="34" t="s">
        <v>40</v>
      </c>
      <c r="B348" s="39" t="e">
        <f>+CLAS.PROV!#REF!</f>
        <v>#REF!</v>
      </c>
      <c r="D348" s="33" t="s">
        <v>39</v>
      </c>
      <c r="E348" s="40" t="e">
        <f>+CLAS.PROV!#REF!</f>
        <v>#REF!</v>
      </c>
    </row>
    <row r="359" spans="1:9" ht="48" customHeight="1" x14ac:dyDescent="0.2">
      <c r="B359" s="292" t="str">
        <f>B1</f>
        <v>VII Raid Sierra de la Mosca y Llanos de Sierra de Fuentes 12/10/2013</v>
      </c>
      <c r="C359" s="292"/>
      <c r="D359" s="292"/>
      <c r="E359" s="292"/>
      <c r="F359" s="292"/>
    </row>
    <row r="360" spans="1:9" ht="13.5" thickBot="1" x14ac:dyDescent="0.25"/>
    <row r="361" spans="1:9" ht="16.5" customHeight="1" thickBot="1" x14ac:dyDescent="0.25">
      <c r="A361" s="24" t="s">
        <v>9</v>
      </c>
      <c r="B361" s="363" t="s">
        <v>0</v>
      </c>
      <c r="C361" s="364"/>
      <c r="D361" s="364"/>
      <c r="E361" s="365"/>
      <c r="F361" s="363" t="s">
        <v>1</v>
      </c>
      <c r="G361" s="364"/>
      <c r="H361" s="365"/>
    </row>
    <row r="362" spans="1:9" ht="27.75" customHeight="1" thickBot="1" x14ac:dyDescent="0.25">
      <c r="A362" s="25">
        <f>+'HORARIO 1'!A20</f>
        <v>0</v>
      </c>
      <c r="B362" s="366">
        <f>+'HORARIO 1'!C20</f>
        <v>0</v>
      </c>
      <c r="C362" s="367"/>
      <c r="D362" s="367"/>
      <c r="E362" s="368"/>
      <c r="F362" s="366">
        <f>+'HORARIO 1'!D20</f>
        <v>0</v>
      </c>
      <c r="G362" s="367"/>
      <c r="H362" s="368"/>
    </row>
    <row r="363" spans="1:9" s="290" customFormat="1" ht="15.75" customHeight="1" thickBot="1" x14ac:dyDescent="0.25">
      <c r="A363" s="281"/>
      <c r="B363" s="372" t="s">
        <v>108</v>
      </c>
      <c r="C363" s="374"/>
      <c r="D363" s="372">
        <f>'Matrículas CET'!B18</f>
        <v>0</v>
      </c>
      <c r="E363" s="374"/>
      <c r="F363" s="289" t="s">
        <v>100</v>
      </c>
      <c r="G363" s="370">
        <f>'Matrículas CET'!D18</f>
        <v>0</v>
      </c>
      <c r="H363" s="371"/>
    </row>
    <row r="364" spans="1:9" x14ac:dyDescent="0.2">
      <c r="A364" s="362" t="s">
        <v>31</v>
      </c>
      <c r="B364" s="362"/>
      <c r="C364" s="173"/>
      <c r="D364" s="32" t="s">
        <v>37</v>
      </c>
      <c r="F364" s="27"/>
      <c r="G364" s="163" t="s">
        <v>48</v>
      </c>
    </row>
    <row r="365" spans="1:9" ht="15.95" customHeight="1" x14ac:dyDescent="0.2">
      <c r="A365" s="21" t="s">
        <v>32</v>
      </c>
      <c r="B365" s="29">
        <f>+'FASE 1'!I3</f>
        <v>20</v>
      </c>
      <c r="C365" s="26"/>
      <c r="D365" s="21" t="s">
        <v>32</v>
      </c>
      <c r="E365" s="29">
        <f>+'FASE 2'!I3</f>
        <v>20</v>
      </c>
      <c r="F365" s="58"/>
      <c r="G365" s="162" t="s">
        <v>32</v>
      </c>
      <c r="H365" s="29">
        <f>+'FASE 3'!I3</f>
        <v>20</v>
      </c>
      <c r="I365" s="22"/>
    </row>
    <row r="366" spans="1:9" ht="15.95" customHeight="1" x14ac:dyDescent="0.2">
      <c r="A366" s="21" t="s">
        <v>5</v>
      </c>
      <c r="B366" s="30">
        <f>+'HORARIO 1'!B20</f>
        <v>0.4375</v>
      </c>
      <c r="C366" s="26"/>
      <c r="D366" s="21" t="s">
        <v>5</v>
      </c>
      <c r="E366" s="30">
        <f>+'HORARIO 2'!B20</f>
        <v>2.0833333333333332E-2</v>
      </c>
      <c r="F366" s="60"/>
      <c r="G366" s="21" t="s">
        <v>5</v>
      </c>
      <c r="H366" s="30">
        <f>+'HORARIO 3'!B20</f>
        <v>2.0833333333333332E-2</v>
      </c>
      <c r="I366" s="22"/>
    </row>
    <row r="367" spans="1:9" ht="15.95" customHeight="1" x14ac:dyDescent="0.2">
      <c r="A367" s="21" t="s">
        <v>6</v>
      </c>
      <c r="B367" s="30">
        <f>+'FASE 1'!G24</f>
        <v>0</v>
      </c>
      <c r="C367" s="26"/>
      <c r="D367" s="21" t="s">
        <v>6</v>
      </c>
      <c r="E367" s="30">
        <f>+'FASE 2'!G24</f>
        <v>0</v>
      </c>
      <c r="F367" s="58"/>
      <c r="G367" s="21" t="s">
        <v>6</v>
      </c>
      <c r="H367" s="30">
        <f>+'FASE 3'!G24</f>
        <v>0</v>
      </c>
      <c r="I367" s="22"/>
    </row>
    <row r="368" spans="1:9" ht="15.95" customHeight="1" x14ac:dyDescent="0.2">
      <c r="A368" s="21" t="s">
        <v>33</v>
      </c>
      <c r="B368" s="30">
        <f>+'FASE 1'!H24</f>
        <v>0</v>
      </c>
      <c r="C368" s="26"/>
      <c r="D368" s="21" t="s">
        <v>33</v>
      </c>
      <c r="E368" s="30">
        <f>+'FASE 2'!H24</f>
        <v>0</v>
      </c>
      <c r="F368" s="58"/>
      <c r="G368" s="21" t="s">
        <v>33</v>
      </c>
      <c r="H368" s="30">
        <f>+'FASE 3'!H24</f>
        <v>0</v>
      </c>
      <c r="I368" s="22"/>
    </row>
    <row r="369" spans="1:9" ht="15.95" customHeight="1" x14ac:dyDescent="0.2">
      <c r="A369" s="21" t="s">
        <v>35</v>
      </c>
      <c r="B369" s="30">
        <f>+'FASE 1'!I24</f>
        <v>-0.4375</v>
      </c>
      <c r="C369" s="26"/>
      <c r="D369" s="21" t="s">
        <v>35</v>
      </c>
      <c r="E369" s="30">
        <f>+'FASE 2'!I24</f>
        <v>-2.0833333333333332E-2</v>
      </c>
      <c r="F369" s="58"/>
      <c r="G369" s="21" t="s">
        <v>35</v>
      </c>
      <c r="H369" s="30">
        <f>+'FASE 3'!I24</f>
        <v>-2.0833333333333332E-2</v>
      </c>
      <c r="I369" s="22"/>
    </row>
    <row r="370" spans="1:9" ht="15.95" customHeight="1" x14ac:dyDescent="0.2">
      <c r="A370" s="21" t="s">
        <v>36</v>
      </c>
      <c r="B370" s="30">
        <f>+'FASE 1'!J24</f>
        <v>-0.4375</v>
      </c>
      <c r="C370" s="26"/>
      <c r="D370" s="21" t="s">
        <v>36</v>
      </c>
      <c r="E370" s="30">
        <f>+'FASE 2'!J24</f>
        <v>-2.0833333333333332E-2</v>
      </c>
      <c r="F370" s="58"/>
      <c r="G370" s="21" t="s">
        <v>36</v>
      </c>
      <c r="H370" s="30">
        <f>+'FASE 3'!J24</f>
        <v>-2.0833333333333332E-2</v>
      </c>
      <c r="I370" s="22"/>
    </row>
    <row r="371" spans="1:9" ht="15.95" customHeight="1" x14ac:dyDescent="0.2">
      <c r="A371" s="21" t="s">
        <v>34</v>
      </c>
      <c r="B371" s="30">
        <f>+'FASE 1'!Q24</f>
        <v>493.0555555555556</v>
      </c>
      <c r="C371" s="26"/>
      <c r="D371" s="21" t="s">
        <v>34</v>
      </c>
      <c r="E371" s="30">
        <f>+'FASE 2'!Q24</f>
        <v>76.388888888888886</v>
      </c>
      <c r="F371" s="58"/>
      <c r="G371" s="21" t="s">
        <v>34</v>
      </c>
      <c r="H371" s="30">
        <f>+'FASE 3'!Q24</f>
        <v>76.388888888888886</v>
      </c>
      <c r="I371" s="22"/>
    </row>
    <row r="372" spans="1:9" ht="15.95" customHeight="1" x14ac:dyDescent="0.2">
      <c r="A372" s="21" t="s">
        <v>57</v>
      </c>
      <c r="B372" s="30">
        <f>+'FASE 1'!N24</f>
        <v>0</v>
      </c>
      <c r="C372" s="26"/>
      <c r="D372" s="21" t="s">
        <v>57</v>
      </c>
      <c r="E372" s="30">
        <f>+'FASE 2'!N24</f>
        <v>0</v>
      </c>
      <c r="F372" s="58"/>
      <c r="G372" s="21" t="s">
        <v>57</v>
      </c>
      <c r="H372" s="30">
        <f>+'FASE 3'!N24</f>
        <v>0</v>
      </c>
      <c r="I372" s="22"/>
    </row>
    <row r="373" spans="1:9" ht="15.95" customHeight="1" x14ac:dyDescent="0.2">
      <c r="A373" s="21" t="s">
        <v>7</v>
      </c>
      <c r="B373" s="31" t="e">
        <f>+'FASE 1'!R24</f>
        <v>#NUM!</v>
      </c>
      <c r="C373" s="164"/>
      <c r="D373" s="21" t="s">
        <v>7</v>
      </c>
      <c r="E373" s="31" t="e">
        <f>+'FASE 2'!R24</f>
        <v>#NUM!</v>
      </c>
      <c r="F373" s="164"/>
      <c r="G373" s="21" t="s">
        <v>7</v>
      </c>
      <c r="H373" s="31" t="e">
        <f>+'FASE 3'!R24</f>
        <v>#NUM!</v>
      </c>
      <c r="I373" s="28"/>
    </row>
    <row r="374" spans="1:9" ht="21" customHeight="1" x14ac:dyDescent="0.2">
      <c r="A374" s="35" t="s">
        <v>38</v>
      </c>
      <c r="B374" s="38">
        <f>+'FASE 1'!T24</f>
        <v>492.6180555555556</v>
      </c>
      <c r="C374" s="166"/>
      <c r="D374" s="35" t="s">
        <v>38</v>
      </c>
      <c r="E374" s="38">
        <f>+'FASE 2'!T24</f>
        <v>76.368055555555557</v>
      </c>
      <c r="F374" s="166"/>
      <c r="G374" s="35" t="s">
        <v>38</v>
      </c>
      <c r="H374" s="38">
        <f>+'FASE 3'!T24</f>
        <v>76.368055555555557</v>
      </c>
    </row>
    <row r="375" spans="1:9" ht="21.95" customHeight="1" x14ac:dyDescent="0.2">
      <c r="A375" s="160"/>
      <c r="B375" s="161"/>
      <c r="C375" s="169"/>
      <c r="D375" s="160"/>
      <c r="E375" s="161"/>
      <c r="F375" s="169"/>
      <c r="G375" s="160"/>
      <c r="H375" s="161"/>
    </row>
    <row r="376" spans="1:9" ht="18" customHeight="1" x14ac:dyDescent="0.2">
      <c r="A376" s="34" t="s">
        <v>40</v>
      </c>
      <c r="B376" s="39" t="e">
        <f>+CLAS.PROV!#REF!</f>
        <v>#REF!</v>
      </c>
      <c r="D376" s="33" t="s">
        <v>39</v>
      </c>
      <c r="E376" s="40" t="e">
        <f>+CLAS.PROV!#REF!</f>
        <v>#REF!</v>
      </c>
    </row>
    <row r="378" spans="1:9" ht="48" customHeight="1" x14ac:dyDescent="0.2">
      <c r="B378" s="292" t="str">
        <f>B1</f>
        <v>VII Raid Sierra de la Mosca y Llanos de Sierra de Fuentes 12/10/2013</v>
      </c>
      <c r="C378" s="292"/>
      <c r="D378" s="292"/>
      <c r="E378" s="292"/>
      <c r="F378" s="292"/>
    </row>
    <row r="379" spans="1:9" ht="13.5" thickBot="1" x14ac:dyDescent="0.25"/>
    <row r="380" spans="1:9" ht="16.5" customHeight="1" thickBot="1" x14ac:dyDescent="0.25">
      <c r="A380" s="24" t="s">
        <v>9</v>
      </c>
      <c r="B380" s="363" t="s">
        <v>0</v>
      </c>
      <c r="C380" s="364"/>
      <c r="D380" s="364"/>
      <c r="E380" s="365"/>
      <c r="F380" s="363" t="s">
        <v>1</v>
      </c>
      <c r="G380" s="364"/>
      <c r="H380" s="365"/>
    </row>
    <row r="381" spans="1:9" ht="27.75" customHeight="1" thickBot="1" x14ac:dyDescent="0.25">
      <c r="A381" s="25">
        <f>+'HORARIO 1'!A21</f>
        <v>0</v>
      </c>
      <c r="B381" s="366">
        <f>+'HORARIO 1'!C21</f>
        <v>0</v>
      </c>
      <c r="C381" s="367"/>
      <c r="D381" s="367"/>
      <c r="E381" s="368"/>
      <c r="F381" s="366">
        <f>+'HORARIO 1'!D21</f>
        <v>0</v>
      </c>
      <c r="G381" s="367"/>
      <c r="H381" s="368"/>
    </row>
    <row r="382" spans="1:9" s="290" customFormat="1" ht="15.75" customHeight="1" thickBot="1" x14ac:dyDescent="0.25">
      <c r="A382" s="281"/>
      <c r="B382" s="372" t="s">
        <v>108</v>
      </c>
      <c r="C382" s="374"/>
      <c r="D382" s="372">
        <f>'Matrículas CET'!B19</f>
        <v>0</v>
      </c>
      <c r="E382" s="374"/>
      <c r="F382" s="289" t="s">
        <v>100</v>
      </c>
      <c r="G382" s="370">
        <f>'Matrículas CET'!D19</f>
        <v>0</v>
      </c>
      <c r="H382" s="371"/>
    </row>
    <row r="383" spans="1:9" x14ac:dyDescent="0.2">
      <c r="A383" s="362" t="s">
        <v>31</v>
      </c>
      <c r="B383" s="362"/>
      <c r="C383" s="173"/>
      <c r="D383" s="32" t="s">
        <v>37</v>
      </c>
      <c r="F383" s="27"/>
      <c r="G383" s="163" t="s">
        <v>48</v>
      </c>
    </row>
    <row r="384" spans="1:9" ht="15.95" customHeight="1" x14ac:dyDescent="0.2">
      <c r="A384" s="21" t="s">
        <v>32</v>
      </c>
      <c r="B384" s="29">
        <f>+'FASE 1'!I3</f>
        <v>20</v>
      </c>
      <c r="C384" s="26"/>
      <c r="D384" s="21" t="s">
        <v>32</v>
      </c>
      <c r="E384" s="29">
        <f>+'FASE 2'!I3</f>
        <v>20</v>
      </c>
      <c r="F384" s="58"/>
      <c r="G384" s="162" t="s">
        <v>32</v>
      </c>
      <c r="H384" s="29">
        <f>+'FASE 3'!I3</f>
        <v>20</v>
      </c>
      <c r="I384" s="22"/>
    </row>
    <row r="385" spans="1:9" ht="15.95" customHeight="1" x14ac:dyDescent="0.2">
      <c r="A385" s="21" t="s">
        <v>5</v>
      </c>
      <c r="B385" s="30">
        <f>+'HORARIO 1'!B21</f>
        <v>0.4375</v>
      </c>
      <c r="C385" s="26"/>
      <c r="D385" s="21" t="s">
        <v>5</v>
      </c>
      <c r="E385" s="30">
        <f>+'HORARIO 2'!B21</f>
        <v>2.0833333333333332E-2</v>
      </c>
      <c r="F385" s="60"/>
      <c r="G385" s="21" t="s">
        <v>5</v>
      </c>
      <c r="H385" s="30">
        <f>+'HORARIO 3'!B21</f>
        <v>2.0833333333333332E-2</v>
      </c>
      <c r="I385" s="22"/>
    </row>
    <row r="386" spans="1:9" ht="15.95" customHeight="1" x14ac:dyDescent="0.2">
      <c r="A386" s="21" t="s">
        <v>6</v>
      </c>
      <c r="B386" s="30">
        <f>+'FASE 1'!G25</f>
        <v>0</v>
      </c>
      <c r="C386" s="26"/>
      <c r="D386" s="21" t="s">
        <v>6</v>
      </c>
      <c r="E386" s="30">
        <f>+'FASE 2'!G25</f>
        <v>0</v>
      </c>
      <c r="F386" s="58"/>
      <c r="G386" s="21" t="s">
        <v>6</v>
      </c>
      <c r="H386" s="30">
        <f>+'FASE 3'!G25</f>
        <v>0</v>
      </c>
      <c r="I386" s="22"/>
    </row>
    <row r="387" spans="1:9" ht="15.95" customHeight="1" x14ac:dyDescent="0.2">
      <c r="A387" s="21" t="s">
        <v>33</v>
      </c>
      <c r="B387" s="30">
        <f>+'FASE 1'!H25</f>
        <v>0</v>
      </c>
      <c r="C387" s="26"/>
      <c r="D387" s="21" t="s">
        <v>33</v>
      </c>
      <c r="E387" s="30">
        <f>+'FASE 2'!H25</f>
        <v>0</v>
      </c>
      <c r="F387" s="58"/>
      <c r="G387" s="21" t="s">
        <v>33</v>
      </c>
      <c r="H387" s="30">
        <f>+'FASE 3'!H25</f>
        <v>0</v>
      </c>
      <c r="I387" s="22"/>
    </row>
    <row r="388" spans="1:9" ht="15.95" customHeight="1" x14ac:dyDescent="0.2">
      <c r="A388" s="21" t="s">
        <v>35</v>
      </c>
      <c r="B388" s="30">
        <f>+'FASE 1'!I25</f>
        <v>-0.4375</v>
      </c>
      <c r="C388" s="26"/>
      <c r="D388" s="21" t="s">
        <v>35</v>
      </c>
      <c r="E388" s="30">
        <f>+'FASE 2'!I25</f>
        <v>-2.0833333333333332E-2</v>
      </c>
      <c r="F388" s="58"/>
      <c r="G388" s="21" t="s">
        <v>35</v>
      </c>
      <c r="H388" s="30">
        <f>+'FASE 3'!I25</f>
        <v>-2.0833333333333332E-2</v>
      </c>
      <c r="I388" s="22"/>
    </row>
    <row r="389" spans="1:9" ht="15.95" customHeight="1" x14ac:dyDescent="0.2">
      <c r="A389" s="21" t="s">
        <v>36</v>
      </c>
      <c r="B389" s="30">
        <f>+'FASE 1'!J25</f>
        <v>-0.4375</v>
      </c>
      <c r="C389" s="26"/>
      <c r="D389" s="21" t="s">
        <v>36</v>
      </c>
      <c r="E389" s="30">
        <f>+'FASE 2'!J25</f>
        <v>-2.0833333333333332E-2</v>
      </c>
      <c r="F389" s="58"/>
      <c r="G389" s="21" t="s">
        <v>36</v>
      </c>
      <c r="H389" s="30">
        <f>+'FASE 3'!J25</f>
        <v>-2.0833333333333332E-2</v>
      </c>
      <c r="I389" s="22"/>
    </row>
    <row r="390" spans="1:9" ht="15.95" customHeight="1" x14ac:dyDescent="0.2">
      <c r="A390" s="21" t="s">
        <v>34</v>
      </c>
      <c r="B390" s="30">
        <f>+'FASE 1'!Q25</f>
        <v>493.0555555555556</v>
      </c>
      <c r="C390" s="26"/>
      <c r="D390" s="21" t="s">
        <v>34</v>
      </c>
      <c r="E390" s="30">
        <f>+'FASE 2'!Q25</f>
        <v>76.388888888888886</v>
      </c>
      <c r="F390" s="58"/>
      <c r="G390" s="21" t="s">
        <v>34</v>
      </c>
      <c r="H390" s="30">
        <f>+'FASE 3'!Q25</f>
        <v>76.388888888888886</v>
      </c>
      <c r="I390" s="22"/>
    </row>
    <row r="391" spans="1:9" ht="15.95" customHeight="1" x14ac:dyDescent="0.2">
      <c r="A391" s="21" t="s">
        <v>57</v>
      </c>
      <c r="B391" s="30">
        <f>+'FASE 1'!N25</f>
        <v>0</v>
      </c>
      <c r="C391" s="26"/>
      <c r="D391" s="21" t="s">
        <v>57</v>
      </c>
      <c r="E391" s="30">
        <f>+'FASE 2'!N25</f>
        <v>0</v>
      </c>
      <c r="F391" s="58"/>
      <c r="G391" s="21" t="s">
        <v>57</v>
      </c>
      <c r="H391" s="30">
        <f>+'FASE 3'!N25</f>
        <v>0</v>
      </c>
      <c r="I391" s="22"/>
    </row>
    <row r="392" spans="1:9" ht="15.95" customHeight="1" x14ac:dyDescent="0.2">
      <c r="A392" s="21" t="s">
        <v>7</v>
      </c>
      <c r="B392" s="31" t="e">
        <f>+'FASE 1'!R25</f>
        <v>#NUM!</v>
      </c>
      <c r="C392" s="164"/>
      <c r="D392" s="21" t="s">
        <v>7</v>
      </c>
      <c r="E392" s="31" t="e">
        <f>+'FASE 2'!R25</f>
        <v>#NUM!</v>
      </c>
      <c r="F392" s="164"/>
      <c r="G392" s="21" t="s">
        <v>7</v>
      </c>
      <c r="H392" s="31" t="e">
        <f>+'FASE 3'!R25</f>
        <v>#NUM!</v>
      </c>
      <c r="I392" s="28"/>
    </row>
    <row r="393" spans="1:9" ht="21" customHeight="1" x14ac:dyDescent="0.2">
      <c r="A393" s="35" t="s">
        <v>38</v>
      </c>
      <c r="B393" s="38">
        <f>+'FASE 1'!T25</f>
        <v>492.6180555555556</v>
      </c>
      <c r="C393" s="166"/>
      <c r="D393" s="35" t="s">
        <v>38</v>
      </c>
      <c r="E393" s="38">
        <f>+'FASE 2'!T25</f>
        <v>76.368055555555557</v>
      </c>
      <c r="F393" s="166"/>
      <c r="G393" s="35" t="s">
        <v>38</v>
      </c>
      <c r="H393" s="38">
        <f>+'FASE 3'!T25</f>
        <v>76.368055555555557</v>
      </c>
    </row>
    <row r="394" spans="1:9" ht="21.95" customHeight="1" x14ac:dyDescent="0.2">
      <c r="A394" s="160"/>
      <c r="B394" s="161"/>
      <c r="C394" s="169"/>
      <c r="D394" s="160"/>
      <c r="E394" s="161"/>
      <c r="F394" s="169"/>
      <c r="G394" s="160"/>
      <c r="H394" s="161"/>
    </row>
    <row r="395" spans="1:9" ht="18" customHeight="1" x14ac:dyDescent="0.2">
      <c r="A395" s="34" t="s">
        <v>40</v>
      </c>
      <c r="B395" s="39" t="e">
        <f>+CLAS.PROV!#REF!</f>
        <v>#REF!</v>
      </c>
      <c r="D395" s="33" t="s">
        <v>39</v>
      </c>
      <c r="E395" s="40" t="e">
        <f>+CLAS.PROV!#REF!</f>
        <v>#REF!</v>
      </c>
    </row>
    <row r="406" spans="1:9" ht="48" customHeight="1" x14ac:dyDescent="0.2">
      <c r="B406" s="292" t="str">
        <f>B1</f>
        <v>VII Raid Sierra de la Mosca y Llanos de Sierra de Fuentes 12/10/2013</v>
      </c>
      <c r="C406" s="292"/>
      <c r="D406" s="292"/>
      <c r="E406" s="292"/>
      <c r="F406" s="292"/>
    </row>
    <row r="407" spans="1:9" ht="13.5" thickBot="1" x14ac:dyDescent="0.25"/>
    <row r="408" spans="1:9" ht="16.5" customHeight="1" thickBot="1" x14ac:dyDescent="0.25">
      <c r="A408" s="24" t="s">
        <v>9</v>
      </c>
      <c r="B408" s="363" t="s">
        <v>0</v>
      </c>
      <c r="C408" s="364"/>
      <c r="D408" s="364"/>
      <c r="E408" s="365"/>
      <c r="F408" s="363" t="s">
        <v>1</v>
      </c>
      <c r="G408" s="364"/>
      <c r="H408" s="365"/>
    </row>
    <row r="409" spans="1:9" ht="27.75" customHeight="1" thickBot="1" x14ac:dyDescent="0.25">
      <c r="A409" s="25">
        <f>+'HORARIO 1'!A22</f>
        <v>0</v>
      </c>
      <c r="B409" s="366">
        <f>+'HORARIO 1'!C22</f>
        <v>0</v>
      </c>
      <c r="C409" s="367"/>
      <c r="D409" s="367"/>
      <c r="E409" s="368"/>
      <c r="F409" s="366">
        <f>+'HORARIO 1'!D22</f>
        <v>0</v>
      </c>
      <c r="G409" s="367"/>
      <c r="H409" s="368"/>
    </row>
    <row r="410" spans="1:9" s="290" customFormat="1" ht="15.75" customHeight="1" thickBot="1" x14ac:dyDescent="0.25">
      <c r="A410" s="281"/>
      <c r="B410" s="372" t="s">
        <v>108</v>
      </c>
      <c r="C410" s="374"/>
      <c r="D410" s="372">
        <f>'Matrículas CET'!B20</f>
        <v>0</v>
      </c>
      <c r="E410" s="374"/>
      <c r="F410" s="289" t="s">
        <v>100</v>
      </c>
      <c r="G410" s="370">
        <f>'Matrículas CET'!D20</f>
        <v>0</v>
      </c>
      <c r="H410" s="371"/>
    </row>
    <row r="411" spans="1:9" x14ac:dyDescent="0.2">
      <c r="A411" s="362" t="s">
        <v>31</v>
      </c>
      <c r="B411" s="362"/>
      <c r="C411" s="173"/>
      <c r="D411" s="32" t="s">
        <v>37</v>
      </c>
      <c r="F411" s="27"/>
      <c r="G411" s="163" t="s">
        <v>48</v>
      </c>
    </row>
    <row r="412" spans="1:9" ht="15.95" customHeight="1" x14ac:dyDescent="0.2">
      <c r="A412" s="21" t="s">
        <v>32</v>
      </c>
      <c r="B412" s="29">
        <f>+'FASE 1'!I3</f>
        <v>20</v>
      </c>
      <c r="C412" s="26"/>
      <c r="D412" s="21" t="s">
        <v>32</v>
      </c>
      <c r="E412" s="29">
        <f>+'FASE 2'!I3</f>
        <v>20</v>
      </c>
      <c r="F412" s="58"/>
      <c r="G412" s="162" t="s">
        <v>32</v>
      </c>
      <c r="H412" s="29">
        <f>+'FASE 3'!I3</f>
        <v>20</v>
      </c>
      <c r="I412" s="22"/>
    </row>
    <row r="413" spans="1:9" ht="15.95" customHeight="1" x14ac:dyDescent="0.2">
      <c r="A413" s="21" t="s">
        <v>5</v>
      </c>
      <c r="B413" s="30">
        <f>+'HORARIO 1'!B22</f>
        <v>0.4375</v>
      </c>
      <c r="C413" s="26"/>
      <c r="D413" s="21" t="s">
        <v>5</v>
      </c>
      <c r="E413" s="30">
        <f>+'HORARIO 2'!B22</f>
        <v>2.0833333333333332E-2</v>
      </c>
      <c r="F413" s="60"/>
      <c r="G413" s="21" t="s">
        <v>5</v>
      </c>
      <c r="H413" s="30">
        <f>+'HORARIO 3'!B22</f>
        <v>2.0833333333333332E-2</v>
      </c>
      <c r="I413" s="22"/>
    </row>
    <row r="414" spans="1:9" ht="15.95" customHeight="1" x14ac:dyDescent="0.2">
      <c r="A414" s="21" t="s">
        <v>6</v>
      </c>
      <c r="B414" s="30">
        <f>+'FASE 1'!G26</f>
        <v>0</v>
      </c>
      <c r="C414" s="26"/>
      <c r="D414" s="21" t="s">
        <v>6</v>
      </c>
      <c r="E414" s="30">
        <f>+'FASE 2'!G26</f>
        <v>0</v>
      </c>
      <c r="F414" s="58"/>
      <c r="G414" s="21" t="s">
        <v>6</v>
      </c>
      <c r="H414" s="30">
        <f>+'FASE 3'!G26</f>
        <v>0</v>
      </c>
      <c r="I414" s="22"/>
    </row>
    <row r="415" spans="1:9" ht="15.95" customHeight="1" x14ac:dyDescent="0.2">
      <c r="A415" s="21" t="s">
        <v>33</v>
      </c>
      <c r="B415" s="30">
        <f>+'FASE 1'!H26</f>
        <v>0</v>
      </c>
      <c r="C415" s="26"/>
      <c r="D415" s="21" t="s">
        <v>33</v>
      </c>
      <c r="E415" s="30">
        <f>+'FASE 2'!H26</f>
        <v>0</v>
      </c>
      <c r="F415" s="58"/>
      <c r="G415" s="21" t="s">
        <v>33</v>
      </c>
      <c r="H415" s="30">
        <f>+'FASE 3'!H26</f>
        <v>0</v>
      </c>
      <c r="I415" s="22"/>
    </row>
    <row r="416" spans="1:9" ht="15.95" customHeight="1" x14ac:dyDescent="0.2">
      <c r="A416" s="21" t="s">
        <v>35</v>
      </c>
      <c r="B416" s="30">
        <f>+'FASE 1'!I26</f>
        <v>-0.4375</v>
      </c>
      <c r="C416" s="26"/>
      <c r="D416" s="21" t="s">
        <v>35</v>
      </c>
      <c r="E416" s="30">
        <f>+'FASE 2'!I26</f>
        <v>-2.0833333333333332E-2</v>
      </c>
      <c r="F416" s="58"/>
      <c r="G416" s="21" t="s">
        <v>35</v>
      </c>
      <c r="H416" s="30">
        <f>+'FASE 3'!I26</f>
        <v>-2.0833333333333332E-2</v>
      </c>
      <c r="I416" s="22"/>
    </row>
    <row r="417" spans="1:9" ht="15.95" customHeight="1" x14ac:dyDescent="0.2">
      <c r="A417" s="21" t="s">
        <v>36</v>
      </c>
      <c r="B417" s="30">
        <f>+'FASE 1'!J26</f>
        <v>-0.4375</v>
      </c>
      <c r="C417" s="26"/>
      <c r="D417" s="21" t="s">
        <v>36</v>
      </c>
      <c r="E417" s="30">
        <f>+'FASE 2'!J26</f>
        <v>-2.0833333333333332E-2</v>
      </c>
      <c r="F417" s="58"/>
      <c r="G417" s="21" t="s">
        <v>36</v>
      </c>
      <c r="H417" s="30">
        <f>+'FASE 3'!J26</f>
        <v>-2.0833333333333332E-2</v>
      </c>
      <c r="I417" s="22"/>
    </row>
    <row r="418" spans="1:9" ht="15.95" customHeight="1" x14ac:dyDescent="0.2">
      <c r="A418" s="21" t="s">
        <v>34</v>
      </c>
      <c r="B418" s="30">
        <f>+'FASE 1'!Q26</f>
        <v>493.0555555555556</v>
      </c>
      <c r="C418" s="26"/>
      <c r="D418" s="21" t="s">
        <v>34</v>
      </c>
      <c r="E418" s="30">
        <f>+'FASE 2'!Q26</f>
        <v>76.388888888888886</v>
      </c>
      <c r="F418" s="58"/>
      <c r="G418" s="21" t="s">
        <v>34</v>
      </c>
      <c r="H418" s="30">
        <f>+'FASE 3'!Q26</f>
        <v>76.388888888888886</v>
      </c>
      <c r="I418" s="22"/>
    </row>
    <row r="419" spans="1:9" ht="15.95" customHeight="1" x14ac:dyDescent="0.2">
      <c r="A419" s="21" t="s">
        <v>57</v>
      </c>
      <c r="B419" s="30">
        <f>+'FASE 1'!N26</f>
        <v>0</v>
      </c>
      <c r="C419" s="26"/>
      <c r="D419" s="21" t="s">
        <v>57</v>
      </c>
      <c r="E419" s="30">
        <f>+'FASE 2'!N26</f>
        <v>0</v>
      </c>
      <c r="F419" s="58"/>
      <c r="G419" s="21" t="s">
        <v>57</v>
      </c>
      <c r="H419" s="30">
        <f>+'FASE 3'!N26</f>
        <v>0</v>
      </c>
      <c r="I419" s="22"/>
    </row>
    <row r="420" spans="1:9" ht="15.95" customHeight="1" x14ac:dyDescent="0.2">
      <c r="A420" s="21" t="s">
        <v>7</v>
      </c>
      <c r="B420" s="31" t="e">
        <f>+'FASE 1'!R26</f>
        <v>#NUM!</v>
      </c>
      <c r="C420" s="164"/>
      <c r="D420" s="21" t="s">
        <v>7</v>
      </c>
      <c r="E420" s="31" t="e">
        <f>+'FASE 2'!R26</f>
        <v>#NUM!</v>
      </c>
      <c r="F420" s="164"/>
      <c r="G420" s="21" t="s">
        <v>7</v>
      </c>
      <c r="H420" s="31" t="e">
        <f>+'FASE 3'!R26</f>
        <v>#NUM!</v>
      </c>
      <c r="I420" s="28"/>
    </row>
    <row r="421" spans="1:9" ht="21" customHeight="1" x14ac:dyDescent="0.2">
      <c r="A421" s="35" t="s">
        <v>38</v>
      </c>
      <c r="B421" s="38">
        <f>+'FASE 1'!T26</f>
        <v>492.6180555555556</v>
      </c>
      <c r="C421" s="166"/>
      <c r="D421" s="35" t="s">
        <v>38</v>
      </c>
      <c r="E421" s="38">
        <f>+'FASE 2'!T26</f>
        <v>76.368055555555557</v>
      </c>
      <c r="F421" s="166"/>
      <c r="G421" s="35" t="s">
        <v>38</v>
      </c>
      <c r="H421" s="38">
        <f>+'FASE 3'!T26</f>
        <v>76.368055555555557</v>
      </c>
    </row>
    <row r="422" spans="1:9" ht="21.95" customHeight="1" x14ac:dyDescent="0.2">
      <c r="A422" s="160"/>
      <c r="B422" s="161"/>
      <c r="C422" s="169"/>
      <c r="D422" s="160"/>
      <c r="E422" s="161"/>
      <c r="F422" s="169"/>
      <c r="G422" s="160"/>
      <c r="H422" s="161"/>
    </row>
    <row r="423" spans="1:9" ht="18" customHeight="1" x14ac:dyDescent="0.2">
      <c r="A423" s="34" t="s">
        <v>40</v>
      </c>
      <c r="B423" s="39" t="e">
        <f>+CLAS.PROV!#REF!</f>
        <v>#REF!</v>
      </c>
      <c r="D423" s="33" t="s">
        <v>39</v>
      </c>
      <c r="E423" s="40" t="e">
        <f>+CLAS.PROV!#REF!</f>
        <v>#REF!</v>
      </c>
    </row>
    <row r="425" spans="1:9" ht="48" customHeight="1" x14ac:dyDescent="0.2">
      <c r="B425" s="292" t="str">
        <f>B1</f>
        <v>VII Raid Sierra de la Mosca y Llanos de Sierra de Fuentes 12/10/2013</v>
      </c>
      <c r="C425" s="292"/>
      <c r="D425" s="292"/>
      <c r="E425" s="292"/>
      <c r="F425" s="292"/>
    </row>
    <row r="426" spans="1:9" ht="13.5" thickBot="1" x14ac:dyDescent="0.25"/>
    <row r="427" spans="1:9" ht="16.5" customHeight="1" thickBot="1" x14ac:dyDescent="0.25">
      <c r="A427" s="24" t="s">
        <v>9</v>
      </c>
      <c r="B427" s="363" t="s">
        <v>0</v>
      </c>
      <c r="C427" s="364"/>
      <c r="D427" s="364"/>
      <c r="E427" s="365"/>
      <c r="F427" s="363" t="s">
        <v>1</v>
      </c>
      <c r="G427" s="364"/>
      <c r="H427" s="365"/>
    </row>
    <row r="428" spans="1:9" ht="27.75" customHeight="1" thickBot="1" x14ac:dyDescent="0.25">
      <c r="A428" s="25">
        <f>+'HORARIO 1'!A23</f>
        <v>0</v>
      </c>
      <c r="B428" s="366">
        <f>+'HORARIO 1'!C23</f>
        <v>0</v>
      </c>
      <c r="C428" s="367"/>
      <c r="D428" s="367"/>
      <c r="E428" s="368"/>
      <c r="F428" s="366">
        <f>+'HORARIO 1'!D23</f>
        <v>0</v>
      </c>
      <c r="G428" s="367"/>
      <c r="H428" s="368"/>
    </row>
    <row r="429" spans="1:9" s="290" customFormat="1" ht="15.75" customHeight="1" thickBot="1" x14ac:dyDescent="0.25">
      <c r="A429" s="281"/>
      <c r="B429" s="372" t="s">
        <v>108</v>
      </c>
      <c r="C429" s="374"/>
      <c r="D429" s="372">
        <f>'Matrículas CET'!B21</f>
        <v>0</v>
      </c>
      <c r="E429" s="374"/>
      <c r="F429" s="289" t="s">
        <v>100</v>
      </c>
      <c r="G429" s="370">
        <f>'Matrículas CET'!D21</f>
        <v>0</v>
      </c>
      <c r="H429" s="371"/>
    </row>
    <row r="430" spans="1:9" x14ac:dyDescent="0.2">
      <c r="A430" s="362" t="s">
        <v>31</v>
      </c>
      <c r="B430" s="362"/>
      <c r="C430" s="173"/>
      <c r="D430" s="32" t="s">
        <v>37</v>
      </c>
      <c r="F430" s="27"/>
      <c r="G430" s="163" t="s">
        <v>48</v>
      </c>
    </row>
    <row r="431" spans="1:9" ht="15.95" customHeight="1" x14ac:dyDescent="0.2">
      <c r="A431" s="21" t="s">
        <v>32</v>
      </c>
      <c r="B431" s="29">
        <f>+'FASE 1'!I3</f>
        <v>20</v>
      </c>
      <c r="C431" s="26"/>
      <c r="D431" s="21" t="s">
        <v>32</v>
      </c>
      <c r="E431" s="29">
        <f>+'FASE 2'!I3</f>
        <v>20</v>
      </c>
      <c r="F431" s="58"/>
      <c r="G431" s="162" t="s">
        <v>32</v>
      </c>
      <c r="H431" s="29">
        <f>+'FASE 3'!I3</f>
        <v>20</v>
      </c>
      <c r="I431" s="22"/>
    </row>
    <row r="432" spans="1:9" ht="15.95" customHeight="1" x14ac:dyDescent="0.2">
      <c r="A432" s="21" t="s">
        <v>5</v>
      </c>
      <c r="B432" s="30">
        <f>+'HORARIO 1'!B23</f>
        <v>0.4375</v>
      </c>
      <c r="C432" s="26"/>
      <c r="D432" s="21" t="s">
        <v>5</v>
      </c>
      <c r="E432" s="30">
        <f>+'HORARIO 2'!B23</f>
        <v>2.0833333333333332E-2</v>
      </c>
      <c r="F432" s="60"/>
      <c r="G432" s="21" t="s">
        <v>5</v>
      </c>
      <c r="H432" s="30">
        <f>+'HORARIO 3'!B23</f>
        <v>2.0833333333333332E-2</v>
      </c>
      <c r="I432" s="22"/>
    </row>
    <row r="433" spans="1:9" ht="15.95" customHeight="1" x14ac:dyDescent="0.2">
      <c r="A433" s="21" t="s">
        <v>6</v>
      </c>
      <c r="B433" s="30">
        <f>+'FASE 1'!G27</f>
        <v>0</v>
      </c>
      <c r="C433" s="26"/>
      <c r="D433" s="21" t="s">
        <v>6</v>
      </c>
      <c r="E433" s="30">
        <f>+'FASE 2'!G37</f>
        <v>0</v>
      </c>
      <c r="F433" s="58"/>
      <c r="G433" s="21" t="s">
        <v>6</v>
      </c>
      <c r="H433" s="30">
        <f>+'FASE 3'!G27</f>
        <v>0</v>
      </c>
      <c r="I433" s="22"/>
    </row>
    <row r="434" spans="1:9" ht="15.95" customHeight="1" x14ac:dyDescent="0.2">
      <c r="A434" s="21" t="s">
        <v>33</v>
      </c>
      <c r="B434" s="30">
        <f>+'FASE 1'!H27</f>
        <v>0</v>
      </c>
      <c r="C434" s="26"/>
      <c r="D434" s="21" t="s">
        <v>33</v>
      </c>
      <c r="E434" s="30">
        <f>+'FASE 2'!H27</f>
        <v>0</v>
      </c>
      <c r="F434" s="58"/>
      <c r="G434" s="21" t="s">
        <v>33</v>
      </c>
      <c r="H434" s="30">
        <f>+'FASE 3'!H27</f>
        <v>0</v>
      </c>
      <c r="I434" s="22"/>
    </row>
    <row r="435" spans="1:9" ht="15.95" customHeight="1" x14ac:dyDescent="0.2">
      <c r="A435" s="21" t="s">
        <v>35</v>
      </c>
      <c r="B435" s="30">
        <f>+'FASE 1'!I27</f>
        <v>-0.4375</v>
      </c>
      <c r="C435" s="26"/>
      <c r="D435" s="21" t="s">
        <v>35</v>
      </c>
      <c r="E435" s="30">
        <f>+'FASE 2'!I27</f>
        <v>-2.0833333333333332E-2</v>
      </c>
      <c r="F435" s="58"/>
      <c r="G435" s="21" t="s">
        <v>35</v>
      </c>
      <c r="H435" s="30">
        <f>+'FASE 3'!I27</f>
        <v>-2.0833333333333332E-2</v>
      </c>
      <c r="I435" s="22"/>
    </row>
    <row r="436" spans="1:9" ht="15.95" customHeight="1" x14ac:dyDescent="0.2">
      <c r="A436" s="21" t="s">
        <v>36</v>
      </c>
      <c r="B436" s="30">
        <f>+'FASE 1'!J27</f>
        <v>-0.4375</v>
      </c>
      <c r="C436" s="26"/>
      <c r="D436" s="21" t="s">
        <v>36</v>
      </c>
      <c r="E436" s="30">
        <f>+'FASE 2'!J27</f>
        <v>-2.0833333333333332E-2</v>
      </c>
      <c r="F436" s="58"/>
      <c r="G436" s="21" t="s">
        <v>36</v>
      </c>
      <c r="H436" s="30">
        <f>+'FASE 3'!J27</f>
        <v>-2.0833333333333332E-2</v>
      </c>
      <c r="I436" s="22"/>
    </row>
    <row r="437" spans="1:9" ht="15.95" customHeight="1" x14ac:dyDescent="0.2">
      <c r="A437" s="21" t="s">
        <v>34</v>
      </c>
      <c r="B437" s="30">
        <f>+'FASE 1'!Q27</f>
        <v>493.0555555555556</v>
      </c>
      <c r="C437" s="26"/>
      <c r="D437" s="21" t="s">
        <v>34</v>
      </c>
      <c r="E437" s="30">
        <f>+'FASE 2'!Q27</f>
        <v>76.388888888888886</v>
      </c>
      <c r="F437" s="58"/>
      <c r="G437" s="21" t="s">
        <v>34</v>
      </c>
      <c r="H437" s="30">
        <f>+'FASE 3'!Q27</f>
        <v>76.388888888888886</v>
      </c>
      <c r="I437" s="22"/>
    </row>
    <row r="438" spans="1:9" ht="15.95" customHeight="1" x14ac:dyDescent="0.2">
      <c r="A438" s="21" t="s">
        <v>57</v>
      </c>
      <c r="B438" s="30">
        <f>+'FASE 1'!N27</f>
        <v>0</v>
      </c>
      <c r="C438" s="26"/>
      <c r="D438" s="21" t="s">
        <v>57</v>
      </c>
      <c r="E438" s="30">
        <f>+'FASE 2'!N27</f>
        <v>0</v>
      </c>
      <c r="F438" s="58"/>
      <c r="G438" s="21" t="s">
        <v>57</v>
      </c>
      <c r="H438" s="30">
        <f>+'FASE 3'!N27</f>
        <v>0</v>
      </c>
      <c r="I438" s="22"/>
    </row>
    <row r="439" spans="1:9" ht="15.95" customHeight="1" x14ac:dyDescent="0.2">
      <c r="A439" s="21" t="s">
        <v>7</v>
      </c>
      <c r="B439" s="31" t="e">
        <f>+'FASE 1'!R27</f>
        <v>#NUM!</v>
      </c>
      <c r="C439" s="164"/>
      <c r="D439" s="21" t="s">
        <v>7</v>
      </c>
      <c r="E439" s="31" t="e">
        <f>+'FASE 2'!R27</f>
        <v>#NUM!</v>
      </c>
      <c r="F439" s="164"/>
      <c r="G439" s="21" t="s">
        <v>7</v>
      </c>
      <c r="H439" s="31" t="e">
        <f>+'FASE 3'!R27</f>
        <v>#NUM!</v>
      </c>
      <c r="I439" s="28"/>
    </row>
    <row r="440" spans="1:9" ht="21" customHeight="1" x14ac:dyDescent="0.2">
      <c r="A440" s="35" t="s">
        <v>38</v>
      </c>
      <c r="B440" s="38">
        <f>+'FASE 1'!T27</f>
        <v>492.6180555555556</v>
      </c>
      <c r="C440" s="166"/>
      <c r="D440" s="35" t="s">
        <v>38</v>
      </c>
      <c r="E440" s="38">
        <f>+'FASE 2'!T27</f>
        <v>76.368055555555557</v>
      </c>
      <c r="F440" s="166"/>
      <c r="G440" s="35" t="s">
        <v>38</v>
      </c>
      <c r="H440" s="38">
        <f>+'FASE 3'!T27</f>
        <v>76.368055555555557</v>
      </c>
    </row>
    <row r="441" spans="1:9" ht="21.95" customHeight="1" x14ac:dyDescent="0.2">
      <c r="A441" s="160"/>
      <c r="B441" s="161"/>
      <c r="C441" s="169"/>
      <c r="D441" s="160"/>
      <c r="E441" s="161"/>
      <c r="F441" s="169"/>
      <c r="G441" s="160"/>
      <c r="H441" s="161"/>
    </row>
    <row r="442" spans="1:9" ht="18" customHeight="1" x14ac:dyDescent="0.2">
      <c r="A442" s="34" t="s">
        <v>40</v>
      </c>
      <c r="B442" s="39" t="e">
        <f>+CLAS.PROV!#REF!</f>
        <v>#REF!</v>
      </c>
      <c r="D442" s="33" t="s">
        <v>39</v>
      </c>
      <c r="E442" s="40" t="e">
        <f>+CLAS.PROV!#REF!</f>
        <v>#REF!</v>
      </c>
    </row>
    <row r="453" spans="1:9" ht="48" customHeight="1" x14ac:dyDescent="0.2">
      <c r="B453" s="292" t="str">
        <f>B1</f>
        <v>VII Raid Sierra de la Mosca y Llanos de Sierra de Fuentes 12/10/2013</v>
      </c>
      <c r="C453" s="292"/>
      <c r="D453" s="292"/>
      <c r="E453" s="292"/>
      <c r="F453" s="292"/>
    </row>
    <row r="454" spans="1:9" ht="13.5" thickBot="1" x14ac:dyDescent="0.25"/>
    <row r="455" spans="1:9" ht="16.5" customHeight="1" thickBot="1" x14ac:dyDescent="0.25">
      <c r="A455" s="24" t="s">
        <v>9</v>
      </c>
      <c r="B455" s="363" t="s">
        <v>0</v>
      </c>
      <c r="C455" s="364"/>
      <c r="D455" s="364"/>
      <c r="E455" s="365"/>
      <c r="F455" s="363" t="s">
        <v>1</v>
      </c>
      <c r="G455" s="364"/>
      <c r="H455" s="365"/>
    </row>
    <row r="456" spans="1:9" ht="27.75" customHeight="1" thickBot="1" x14ac:dyDescent="0.25">
      <c r="A456" s="25">
        <f>+'HORARIO 1'!A24</f>
        <v>0</v>
      </c>
      <c r="B456" s="366">
        <f>+'HORARIO 1'!C24</f>
        <v>0</v>
      </c>
      <c r="C456" s="367"/>
      <c r="D456" s="367"/>
      <c r="E456" s="368"/>
      <c r="F456" s="366">
        <f>+'HORARIO 1'!D24</f>
        <v>0</v>
      </c>
      <c r="G456" s="367"/>
      <c r="H456" s="368"/>
    </row>
    <row r="457" spans="1:9" s="290" customFormat="1" ht="15.75" customHeight="1" thickBot="1" x14ac:dyDescent="0.25">
      <c r="A457" s="281"/>
      <c r="B457" s="372" t="s">
        <v>108</v>
      </c>
      <c r="C457" s="374"/>
      <c r="D457" s="372">
        <f>'Matrículas CET'!B22</f>
        <v>0</v>
      </c>
      <c r="E457" s="374"/>
      <c r="F457" s="289" t="s">
        <v>100</v>
      </c>
      <c r="G457" s="370">
        <f>'Matrículas CET'!D22</f>
        <v>0</v>
      </c>
      <c r="H457" s="371"/>
    </row>
    <row r="458" spans="1:9" x14ac:dyDescent="0.2">
      <c r="A458" s="362" t="s">
        <v>31</v>
      </c>
      <c r="B458" s="362"/>
      <c r="C458" s="173"/>
      <c r="D458" s="32" t="s">
        <v>37</v>
      </c>
      <c r="F458" s="27"/>
      <c r="G458" s="163" t="s">
        <v>48</v>
      </c>
    </row>
    <row r="459" spans="1:9" ht="15.95" customHeight="1" x14ac:dyDescent="0.2">
      <c r="A459" s="21" t="s">
        <v>32</v>
      </c>
      <c r="B459" s="29">
        <f>+'FASE 1'!I3</f>
        <v>20</v>
      </c>
      <c r="C459" s="26"/>
      <c r="D459" s="21" t="s">
        <v>32</v>
      </c>
      <c r="E459" s="29">
        <f>+'FASE 2'!I3</f>
        <v>20</v>
      </c>
      <c r="F459" s="58"/>
      <c r="G459" s="162" t="s">
        <v>32</v>
      </c>
      <c r="H459" s="29">
        <f>+'FASE 3'!I3</f>
        <v>20</v>
      </c>
      <c r="I459" s="22"/>
    </row>
    <row r="460" spans="1:9" ht="15.95" customHeight="1" x14ac:dyDescent="0.2">
      <c r="A460" s="21" t="s">
        <v>5</v>
      </c>
      <c r="B460" s="30">
        <f>+'HORARIO 1'!B24</f>
        <v>0.4375</v>
      </c>
      <c r="C460" s="26"/>
      <c r="D460" s="21" t="s">
        <v>5</v>
      </c>
      <c r="E460" s="30">
        <f>+'HORARIO 2'!B24</f>
        <v>2.0833333333333332E-2</v>
      </c>
      <c r="F460" s="60"/>
      <c r="G460" s="21" t="s">
        <v>5</v>
      </c>
      <c r="H460" s="30">
        <f>+'HORARIO 3'!B24</f>
        <v>2.0833333333333332E-2</v>
      </c>
      <c r="I460" s="22"/>
    </row>
    <row r="461" spans="1:9" ht="15.95" customHeight="1" x14ac:dyDescent="0.2">
      <c r="A461" s="21" t="s">
        <v>6</v>
      </c>
      <c r="B461" s="30">
        <f>+'FASE 1'!G28</f>
        <v>0</v>
      </c>
      <c r="C461" s="26"/>
      <c r="D461" s="21" t="s">
        <v>6</v>
      </c>
      <c r="E461" s="30">
        <f>+'FASE 2'!G28</f>
        <v>0</v>
      </c>
      <c r="F461" s="58"/>
      <c r="G461" s="21" t="s">
        <v>6</v>
      </c>
      <c r="H461" s="30">
        <f>+'FASE 3'!G28</f>
        <v>0</v>
      </c>
      <c r="I461" s="22"/>
    </row>
    <row r="462" spans="1:9" ht="15.95" customHeight="1" x14ac:dyDescent="0.2">
      <c r="A462" s="21" t="s">
        <v>33</v>
      </c>
      <c r="B462" s="30">
        <f>+'FASE 1'!H28</f>
        <v>0</v>
      </c>
      <c r="C462" s="26"/>
      <c r="D462" s="21" t="s">
        <v>33</v>
      </c>
      <c r="E462" s="30">
        <f>+'FASE 2'!H28</f>
        <v>0</v>
      </c>
      <c r="F462" s="58"/>
      <c r="G462" s="21" t="s">
        <v>33</v>
      </c>
      <c r="H462" s="30">
        <f>+'FASE 3'!H28</f>
        <v>0</v>
      </c>
      <c r="I462" s="22"/>
    </row>
    <row r="463" spans="1:9" ht="15.95" customHeight="1" x14ac:dyDescent="0.2">
      <c r="A463" s="21" t="s">
        <v>35</v>
      </c>
      <c r="B463" s="30">
        <f>+'FASE 1'!I28</f>
        <v>-0.4375</v>
      </c>
      <c r="C463" s="26"/>
      <c r="D463" s="21" t="s">
        <v>35</v>
      </c>
      <c r="E463" s="30">
        <f>+'FASE 2'!I28</f>
        <v>-2.0833333333333332E-2</v>
      </c>
      <c r="F463" s="58"/>
      <c r="G463" s="21" t="s">
        <v>35</v>
      </c>
      <c r="H463" s="30">
        <f>+'FASE 3'!I28</f>
        <v>-2.0833333333333332E-2</v>
      </c>
      <c r="I463" s="22"/>
    </row>
    <row r="464" spans="1:9" ht="15.95" customHeight="1" x14ac:dyDescent="0.2">
      <c r="A464" s="21" t="s">
        <v>36</v>
      </c>
      <c r="B464" s="30">
        <f>+'FASE 1'!J28</f>
        <v>-0.4375</v>
      </c>
      <c r="C464" s="26"/>
      <c r="D464" s="21" t="s">
        <v>36</v>
      </c>
      <c r="E464" s="30">
        <f>+'FASE 2'!J28</f>
        <v>-2.0833333333333332E-2</v>
      </c>
      <c r="F464" s="58"/>
      <c r="G464" s="21" t="s">
        <v>36</v>
      </c>
      <c r="H464" s="30">
        <f>+'FASE 3'!J28</f>
        <v>-2.0833333333333332E-2</v>
      </c>
      <c r="I464" s="22"/>
    </row>
    <row r="465" spans="1:9" ht="15.95" customHeight="1" x14ac:dyDescent="0.2">
      <c r="A465" s="21" t="s">
        <v>34</v>
      </c>
      <c r="B465" s="30">
        <f>+'FASE 1'!Q28</f>
        <v>493.0555555555556</v>
      </c>
      <c r="C465" s="26"/>
      <c r="D465" s="21" t="s">
        <v>34</v>
      </c>
      <c r="E465" s="30">
        <f>+'FASE 2'!Q28</f>
        <v>76.388888888888886</v>
      </c>
      <c r="F465" s="58"/>
      <c r="G465" s="21" t="s">
        <v>34</v>
      </c>
      <c r="H465" s="30">
        <f>+'FASE 3'!Q28</f>
        <v>76.388888888888886</v>
      </c>
      <c r="I465" s="22"/>
    </row>
    <row r="466" spans="1:9" ht="15.95" customHeight="1" x14ac:dyDescent="0.2">
      <c r="A466" s="21" t="s">
        <v>57</v>
      </c>
      <c r="B466" s="30">
        <f>+'FASE 1'!N28</f>
        <v>0</v>
      </c>
      <c r="C466" s="26"/>
      <c r="D466" s="21" t="s">
        <v>57</v>
      </c>
      <c r="E466" s="30">
        <f>+'FASE 2'!N28</f>
        <v>0</v>
      </c>
      <c r="F466" s="58"/>
      <c r="G466" s="21" t="s">
        <v>57</v>
      </c>
      <c r="H466" s="30">
        <f>+'FASE 3'!N28</f>
        <v>0</v>
      </c>
      <c r="I466" s="22"/>
    </row>
    <row r="467" spans="1:9" ht="15.95" customHeight="1" x14ac:dyDescent="0.2">
      <c r="A467" s="21" t="s">
        <v>7</v>
      </c>
      <c r="B467" s="31" t="e">
        <f>+'FASE 1'!R28</f>
        <v>#NUM!</v>
      </c>
      <c r="C467" s="164"/>
      <c r="D467" s="21" t="s">
        <v>7</v>
      </c>
      <c r="E467" s="31" t="e">
        <f>+'FASE 2'!R28</f>
        <v>#NUM!</v>
      </c>
      <c r="F467" s="164"/>
      <c r="G467" s="21" t="s">
        <v>7</v>
      </c>
      <c r="H467" s="31" t="e">
        <f>+'FASE 3'!R28</f>
        <v>#NUM!</v>
      </c>
      <c r="I467" s="28"/>
    </row>
    <row r="468" spans="1:9" ht="21" customHeight="1" x14ac:dyDescent="0.2">
      <c r="A468" s="35" t="s">
        <v>38</v>
      </c>
      <c r="B468" s="38">
        <f>+'FASE 1'!T28</f>
        <v>492.6180555555556</v>
      </c>
      <c r="C468" s="27"/>
      <c r="D468" s="35" t="s">
        <v>38</v>
      </c>
      <c r="E468" s="38">
        <f>+'FASE 2'!T28</f>
        <v>76.368055555555557</v>
      </c>
      <c r="F468" s="27"/>
      <c r="G468" s="35" t="s">
        <v>38</v>
      </c>
      <c r="H468" s="38">
        <f>+'FASE 3'!T28</f>
        <v>76.368055555555557</v>
      </c>
    </row>
    <row r="469" spans="1:9" ht="21.95" customHeight="1" x14ac:dyDescent="0.2">
      <c r="A469" s="160"/>
      <c r="B469" s="161"/>
      <c r="C469" s="169"/>
      <c r="D469" s="160"/>
      <c r="E469" s="161"/>
      <c r="F469" s="169"/>
      <c r="G469" s="160"/>
      <c r="H469" s="161"/>
    </row>
    <row r="470" spans="1:9" ht="18" customHeight="1" x14ac:dyDescent="0.2">
      <c r="A470" s="34" t="s">
        <v>40</v>
      </c>
      <c r="B470" s="39" t="e">
        <f>+CLAS.PROV!#REF!</f>
        <v>#REF!</v>
      </c>
      <c r="D470" s="33" t="s">
        <v>39</v>
      </c>
      <c r="E470" s="40" t="e">
        <f>+CLAS.PROV!#REF!</f>
        <v>#REF!</v>
      </c>
    </row>
    <row r="472" spans="1:9" ht="48" customHeight="1" x14ac:dyDescent="0.2">
      <c r="B472" s="292" t="str">
        <f>B1</f>
        <v>VII Raid Sierra de la Mosca y Llanos de Sierra de Fuentes 12/10/2013</v>
      </c>
      <c r="C472" s="292"/>
      <c r="D472" s="292"/>
      <c r="E472" s="292"/>
      <c r="F472" s="292"/>
    </row>
    <row r="473" spans="1:9" ht="13.5" thickBot="1" x14ac:dyDescent="0.25"/>
    <row r="474" spans="1:9" ht="16.5" customHeight="1" thickBot="1" x14ac:dyDescent="0.25">
      <c r="A474" s="24" t="s">
        <v>9</v>
      </c>
      <c r="B474" s="363" t="s">
        <v>0</v>
      </c>
      <c r="C474" s="364"/>
      <c r="D474" s="364"/>
      <c r="E474" s="365"/>
      <c r="F474" s="363" t="s">
        <v>1</v>
      </c>
      <c r="G474" s="364"/>
      <c r="H474" s="365"/>
    </row>
    <row r="475" spans="1:9" ht="27.75" customHeight="1" thickBot="1" x14ac:dyDescent="0.25">
      <c r="A475" s="25">
        <f>+'HORARIO 1'!A25</f>
        <v>0</v>
      </c>
      <c r="B475" s="366">
        <f>+'HORARIO 1'!C25</f>
        <v>0</v>
      </c>
      <c r="C475" s="367"/>
      <c r="D475" s="367"/>
      <c r="E475" s="368"/>
      <c r="F475" s="366">
        <f>+'HORARIO 1'!D25</f>
        <v>0</v>
      </c>
      <c r="G475" s="367"/>
      <c r="H475" s="368"/>
    </row>
    <row r="476" spans="1:9" s="290" customFormat="1" ht="15.75" customHeight="1" thickBot="1" x14ac:dyDescent="0.25">
      <c r="A476" s="281"/>
      <c r="B476" s="372" t="s">
        <v>108</v>
      </c>
      <c r="C476" s="374"/>
      <c r="D476" s="372">
        <f>'Matrículas CET'!B23</f>
        <v>0</v>
      </c>
      <c r="E476" s="374"/>
      <c r="F476" s="289" t="s">
        <v>100</v>
      </c>
      <c r="G476" s="370">
        <f>'Matrículas CET'!D23</f>
        <v>0</v>
      </c>
      <c r="H476" s="371"/>
    </row>
    <row r="477" spans="1:9" x14ac:dyDescent="0.2">
      <c r="A477" s="362" t="s">
        <v>31</v>
      </c>
      <c r="B477" s="362"/>
      <c r="C477" s="173"/>
      <c r="D477" s="32" t="s">
        <v>37</v>
      </c>
      <c r="F477" s="27"/>
      <c r="G477" s="163" t="s">
        <v>48</v>
      </c>
    </row>
    <row r="478" spans="1:9" ht="15.95" customHeight="1" x14ac:dyDescent="0.2">
      <c r="A478" s="21" t="s">
        <v>32</v>
      </c>
      <c r="B478" s="29">
        <f>+'FASE 1'!I3</f>
        <v>20</v>
      </c>
      <c r="C478" s="26"/>
      <c r="D478" s="21" t="s">
        <v>32</v>
      </c>
      <c r="E478" s="29">
        <f>+'FASE 2'!I3</f>
        <v>20</v>
      </c>
      <c r="F478" s="58"/>
      <c r="G478" s="162" t="s">
        <v>32</v>
      </c>
      <c r="H478" s="29">
        <f>+'FASE 3'!I3</f>
        <v>20</v>
      </c>
    </row>
    <row r="479" spans="1:9" ht="15.95" customHeight="1" x14ac:dyDescent="0.2">
      <c r="A479" s="21" t="s">
        <v>5</v>
      </c>
      <c r="B479" s="30">
        <f>+'HORARIO 1'!B25</f>
        <v>0.4375</v>
      </c>
      <c r="C479" s="26"/>
      <c r="D479" s="21" t="s">
        <v>5</v>
      </c>
      <c r="E479" s="30">
        <f>+'HORARIO 2'!B25</f>
        <v>2.0833333333333332E-2</v>
      </c>
      <c r="F479" s="60"/>
      <c r="G479" s="21" t="s">
        <v>5</v>
      </c>
      <c r="H479" s="30">
        <f>+'HORARIO 3'!B25</f>
        <v>2.0833333333333332E-2</v>
      </c>
    </row>
    <row r="480" spans="1:9" ht="15.95" customHeight="1" x14ac:dyDescent="0.2">
      <c r="A480" s="21" t="s">
        <v>6</v>
      </c>
      <c r="B480" s="30">
        <f>+'FASE 1'!G29</f>
        <v>0</v>
      </c>
      <c r="C480" s="26"/>
      <c r="D480" s="21" t="s">
        <v>6</v>
      </c>
      <c r="E480" s="30">
        <f>+'FASE 2'!G29</f>
        <v>0</v>
      </c>
      <c r="F480" s="58"/>
      <c r="G480" s="21" t="s">
        <v>6</v>
      </c>
      <c r="H480" s="30">
        <f>+'FASE 3'!G29</f>
        <v>0</v>
      </c>
    </row>
    <row r="481" spans="1:8" ht="15.95" customHeight="1" x14ac:dyDescent="0.2">
      <c r="A481" s="21" t="s">
        <v>33</v>
      </c>
      <c r="B481" s="30">
        <f>+'FASE 1'!H29</f>
        <v>0</v>
      </c>
      <c r="C481" s="26"/>
      <c r="D481" s="21" t="s">
        <v>33</v>
      </c>
      <c r="E481" s="30">
        <f>+'FASE 2'!H29</f>
        <v>0</v>
      </c>
      <c r="F481" s="58"/>
      <c r="G481" s="21" t="s">
        <v>33</v>
      </c>
      <c r="H481" s="30">
        <f>+'FASE 3'!H29</f>
        <v>0</v>
      </c>
    </row>
    <row r="482" spans="1:8" ht="15.95" customHeight="1" x14ac:dyDescent="0.2">
      <c r="A482" s="21" t="s">
        <v>35</v>
      </c>
      <c r="B482" s="30">
        <f>+'FASE 1'!I29</f>
        <v>-0.4375</v>
      </c>
      <c r="C482" s="26"/>
      <c r="D482" s="21" t="s">
        <v>35</v>
      </c>
      <c r="E482" s="30">
        <f>+'FASE 2'!I29</f>
        <v>-2.0833333333333332E-2</v>
      </c>
      <c r="F482" s="58"/>
      <c r="G482" s="21" t="s">
        <v>35</v>
      </c>
      <c r="H482" s="30">
        <f>+'FASE 3'!I29</f>
        <v>-2.0833333333333332E-2</v>
      </c>
    </row>
    <row r="483" spans="1:8" ht="15.95" customHeight="1" x14ac:dyDescent="0.2">
      <c r="A483" s="21" t="s">
        <v>36</v>
      </c>
      <c r="B483" s="30">
        <f>+'FASE 1'!J29</f>
        <v>-0.4375</v>
      </c>
      <c r="C483" s="26"/>
      <c r="D483" s="21" t="s">
        <v>36</v>
      </c>
      <c r="E483" s="30">
        <f>+'FASE 2'!J29</f>
        <v>-2.0833333333333332E-2</v>
      </c>
      <c r="F483" s="58"/>
      <c r="G483" s="21" t="s">
        <v>36</v>
      </c>
      <c r="H483" s="30">
        <f>+'FASE 3'!J29</f>
        <v>-2.0833333333333332E-2</v>
      </c>
    </row>
    <row r="484" spans="1:8" ht="15.95" customHeight="1" x14ac:dyDescent="0.2">
      <c r="A484" s="21" t="s">
        <v>34</v>
      </c>
      <c r="B484" s="30">
        <f>+'FASE 1'!Q29</f>
        <v>493.0555555555556</v>
      </c>
      <c r="C484" s="26"/>
      <c r="D484" s="21" t="s">
        <v>34</v>
      </c>
      <c r="E484" s="30">
        <f>+'FASE 2'!Q29</f>
        <v>76.388888888888886</v>
      </c>
      <c r="F484" s="58"/>
      <c r="G484" s="21" t="s">
        <v>34</v>
      </c>
      <c r="H484" s="30">
        <f>+'FASE 3'!Q29</f>
        <v>76.388888888888886</v>
      </c>
    </row>
    <row r="485" spans="1:8" ht="15.95" customHeight="1" x14ac:dyDescent="0.2">
      <c r="A485" s="21" t="s">
        <v>57</v>
      </c>
      <c r="B485" s="30">
        <f>+'FASE 1'!N29</f>
        <v>0</v>
      </c>
      <c r="C485" s="26"/>
      <c r="D485" s="21" t="s">
        <v>57</v>
      </c>
      <c r="E485" s="30">
        <f>+'FASE 2'!N29</f>
        <v>0</v>
      </c>
      <c r="F485" s="58"/>
      <c r="G485" s="21" t="s">
        <v>57</v>
      </c>
      <c r="H485" s="30">
        <f>+'FASE 3'!N29</f>
        <v>0</v>
      </c>
    </row>
    <row r="486" spans="1:8" ht="15.95" customHeight="1" x14ac:dyDescent="0.2">
      <c r="A486" s="21" t="s">
        <v>7</v>
      </c>
      <c r="B486" s="31" t="e">
        <f>+'FASE 1'!R29</f>
        <v>#NUM!</v>
      </c>
      <c r="C486" s="164"/>
      <c r="D486" s="21" t="s">
        <v>7</v>
      </c>
      <c r="E486" s="31" t="e">
        <f>+'FASE 2'!R29</f>
        <v>#NUM!</v>
      </c>
      <c r="F486" s="164"/>
      <c r="G486" s="21" t="s">
        <v>7</v>
      </c>
      <c r="H486" s="31" t="e">
        <f>+'FASE 3'!R29</f>
        <v>#NUM!</v>
      </c>
    </row>
    <row r="487" spans="1:8" ht="21" customHeight="1" x14ac:dyDescent="0.2">
      <c r="A487" s="35" t="s">
        <v>38</v>
      </c>
      <c r="B487" s="38">
        <f>+'FASE 1'!T29</f>
        <v>492.6180555555556</v>
      </c>
      <c r="C487" s="166"/>
      <c r="D487" s="35" t="s">
        <v>38</v>
      </c>
      <c r="E487" s="38">
        <f>+'FASE 2'!T29</f>
        <v>76.368055555555557</v>
      </c>
      <c r="F487" s="166"/>
      <c r="G487" s="35" t="s">
        <v>38</v>
      </c>
      <c r="H487" s="38">
        <f>+'FASE 3'!T29</f>
        <v>76.368055555555557</v>
      </c>
    </row>
    <row r="488" spans="1:8" ht="21.95" customHeight="1" x14ac:dyDescent="0.2">
      <c r="A488" s="160"/>
      <c r="B488" s="161"/>
      <c r="C488" s="169"/>
      <c r="D488" s="160"/>
      <c r="E488" s="161"/>
      <c r="F488" s="27"/>
      <c r="G488" s="160"/>
      <c r="H488" s="161"/>
    </row>
    <row r="489" spans="1:8" ht="18" customHeight="1" x14ac:dyDescent="0.2">
      <c r="A489" s="34" t="s">
        <v>40</v>
      </c>
      <c r="B489" s="39" t="e">
        <f>+CLAS.PROV!#REF!</f>
        <v>#REF!</v>
      </c>
      <c r="D489" s="33" t="s">
        <v>39</v>
      </c>
      <c r="E489" s="40" t="e">
        <f>+CLAS.PROV!#REF!</f>
        <v>#REF!</v>
      </c>
    </row>
    <row r="500" spans="1:8" ht="48" customHeight="1" x14ac:dyDescent="0.2">
      <c r="B500" s="292" t="str">
        <f>B1</f>
        <v>VII Raid Sierra de la Mosca y Llanos de Sierra de Fuentes 12/10/2013</v>
      </c>
      <c r="C500" s="292"/>
      <c r="D500" s="292"/>
      <c r="E500" s="292"/>
      <c r="F500" s="292"/>
    </row>
    <row r="501" spans="1:8" ht="13.5" thickBot="1" x14ac:dyDescent="0.25"/>
    <row r="502" spans="1:8" ht="16.5" customHeight="1" thickBot="1" x14ac:dyDescent="0.25">
      <c r="A502" s="24" t="s">
        <v>9</v>
      </c>
      <c r="B502" s="363" t="s">
        <v>0</v>
      </c>
      <c r="C502" s="364"/>
      <c r="D502" s="364"/>
      <c r="E502" s="365"/>
      <c r="F502" s="363" t="s">
        <v>1</v>
      </c>
      <c r="G502" s="364"/>
      <c r="H502" s="365"/>
    </row>
    <row r="503" spans="1:8" ht="27.75" customHeight="1" thickBot="1" x14ac:dyDescent="0.25">
      <c r="A503" s="25">
        <f>+'HORARIO 1'!A26</f>
        <v>0</v>
      </c>
      <c r="B503" s="366">
        <f>+'HORARIO 1'!C26</f>
        <v>0</v>
      </c>
      <c r="C503" s="367"/>
      <c r="D503" s="367"/>
      <c r="E503" s="368"/>
      <c r="F503" s="366">
        <f>+'HORARIO 1'!D26</f>
        <v>0</v>
      </c>
      <c r="G503" s="367"/>
      <c r="H503" s="368"/>
    </row>
    <row r="504" spans="1:8" s="290" customFormat="1" ht="15.75" customHeight="1" thickBot="1" x14ac:dyDescent="0.25">
      <c r="A504" s="281"/>
      <c r="B504" s="372" t="s">
        <v>108</v>
      </c>
      <c r="C504" s="374"/>
      <c r="D504" s="372">
        <f>'Matrículas CET'!B24</f>
        <v>0</v>
      </c>
      <c r="E504" s="374"/>
      <c r="F504" s="289" t="s">
        <v>100</v>
      </c>
      <c r="G504" s="370">
        <f>'Matrículas CET'!D24</f>
        <v>0</v>
      </c>
      <c r="H504" s="371"/>
    </row>
    <row r="505" spans="1:8" x14ac:dyDescent="0.2">
      <c r="A505" s="362" t="s">
        <v>31</v>
      </c>
      <c r="B505" s="362"/>
      <c r="C505" s="173"/>
      <c r="D505" s="32" t="s">
        <v>37</v>
      </c>
      <c r="F505" s="27"/>
      <c r="G505" s="163" t="s">
        <v>48</v>
      </c>
    </row>
    <row r="506" spans="1:8" ht="15.95" customHeight="1" x14ac:dyDescent="0.2">
      <c r="A506" s="21" t="s">
        <v>32</v>
      </c>
      <c r="B506" s="29">
        <f>+'FASE 1'!I3</f>
        <v>20</v>
      </c>
      <c r="C506" s="26"/>
      <c r="D506" s="21" t="s">
        <v>32</v>
      </c>
      <c r="E506" s="29">
        <f>+'FASE 2'!I3</f>
        <v>20</v>
      </c>
      <c r="F506" s="58"/>
      <c r="G506" s="162" t="s">
        <v>32</v>
      </c>
      <c r="H506" s="29">
        <f>+'FASE 3'!I3</f>
        <v>20</v>
      </c>
    </row>
    <row r="507" spans="1:8" ht="15.95" customHeight="1" x14ac:dyDescent="0.2">
      <c r="A507" s="21" t="s">
        <v>5</v>
      </c>
      <c r="B507" s="30">
        <f>+'HORARIO 1'!B26</f>
        <v>0.4375</v>
      </c>
      <c r="C507" s="26"/>
      <c r="D507" s="21" t="s">
        <v>5</v>
      </c>
      <c r="E507" s="30">
        <f>+'HORARIO 2'!B26</f>
        <v>2.0833333333333332E-2</v>
      </c>
      <c r="F507" s="60"/>
      <c r="G507" s="21" t="s">
        <v>5</v>
      </c>
      <c r="H507" s="30">
        <f>+'HORARIO 3'!B26</f>
        <v>2.0833333333333332E-2</v>
      </c>
    </row>
    <row r="508" spans="1:8" ht="15.95" customHeight="1" x14ac:dyDescent="0.2">
      <c r="A508" s="21" t="s">
        <v>6</v>
      </c>
      <c r="B508" s="30">
        <f>+'FASE 1'!G30</f>
        <v>0</v>
      </c>
      <c r="C508" s="26"/>
      <c r="D508" s="21" t="s">
        <v>6</v>
      </c>
      <c r="E508" s="30">
        <f>+'FASE 2'!G30</f>
        <v>0</v>
      </c>
      <c r="F508" s="58"/>
      <c r="G508" s="21" t="s">
        <v>6</v>
      </c>
      <c r="H508" s="30">
        <f>+'FASE 3'!G30</f>
        <v>0</v>
      </c>
    </row>
    <row r="509" spans="1:8" ht="15.95" customHeight="1" x14ac:dyDescent="0.2">
      <c r="A509" s="21" t="s">
        <v>33</v>
      </c>
      <c r="B509" s="30">
        <f>+'FASE 1'!H30</f>
        <v>0</v>
      </c>
      <c r="C509" s="26"/>
      <c r="D509" s="21" t="s">
        <v>33</v>
      </c>
      <c r="E509" s="30">
        <f>+'FASE 2'!H30</f>
        <v>0</v>
      </c>
      <c r="F509" s="58"/>
      <c r="G509" s="21" t="s">
        <v>33</v>
      </c>
      <c r="H509" s="30">
        <f>+'FASE 3'!H30</f>
        <v>0</v>
      </c>
    </row>
    <row r="510" spans="1:8" ht="15.95" customHeight="1" x14ac:dyDescent="0.2">
      <c r="A510" s="21" t="s">
        <v>35</v>
      </c>
      <c r="B510" s="30">
        <f>+'FASE 1'!I30</f>
        <v>-0.4375</v>
      </c>
      <c r="C510" s="26"/>
      <c r="D510" s="21" t="s">
        <v>35</v>
      </c>
      <c r="E510" s="30">
        <f>+'FASE 2'!I30</f>
        <v>-2.0833333333333332E-2</v>
      </c>
      <c r="F510" s="58"/>
      <c r="G510" s="21" t="s">
        <v>35</v>
      </c>
      <c r="H510" s="30">
        <f>+'FASE 3'!I30</f>
        <v>-2.0833333333333332E-2</v>
      </c>
    </row>
    <row r="511" spans="1:8" ht="15.95" customHeight="1" x14ac:dyDescent="0.2">
      <c r="A511" s="21" t="s">
        <v>36</v>
      </c>
      <c r="B511" s="30">
        <f>+'FASE 1'!J30</f>
        <v>-0.4375</v>
      </c>
      <c r="C511" s="26"/>
      <c r="D511" s="21" t="s">
        <v>36</v>
      </c>
      <c r="E511" s="30">
        <f>+'FASE 2'!J30</f>
        <v>-2.0833333333333332E-2</v>
      </c>
      <c r="F511" s="58"/>
      <c r="G511" s="21" t="s">
        <v>36</v>
      </c>
      <c r="H511" s="30">
        <f>+'FASE 3'!J30</f>
        <v>-2.0833333333333332E-2</v>
      </c>
    </row>
    <row r="512" spans="1:8" ht="15.95" customHeight="1" x14ac:dyDescent="0.2">
      <c r="A512" s="21" t="s">
        <v>34</v>
      </c>
      <c r="B512" s="30">
        <f>+'FASE 1'!Q30</f>
        <v>493.0555555555556</v>
      </c>
      <c r="C512" s="26"/>
      <c r="D512" s="21" t="s">
        <v>34</v>
      </c>
      <c r="E512" s="30">
        <f>+'FASE 2'!Q30</f>
        <v>76.388888888888886</v>
      </c>
      <c r="F512" s="58"/>
      <c r="G512" s="21" t="s">
        <v>34</v>
      </c>
      <c r="H512" s="30">
        <f>+'FASE 3'!Q30</f>
        <v>76.388888888888886</v>
      </c>
    </row>
    <row r="513" spans="1:8" ht="15.95" customHeight="1" x14ac:dyDescent="0.2">
      <c r="A513" s="21" t="s">
        <v>57</v>
      </c>
      <c r="B513" s="30">
        <f>+'FASE 1'!N30</f>
        <v>0</v>
      </c>
      <c r="C513" s="26"/>
      <c r="D513" s="21" t="s">
        <v>57</v>
      </c>
      <c r="E513" s="30">
        <f>+'FASE 2'!N30</f>
        <v>0</v>
      </c>
      <c r="F513" s="58"/>
      <c r="G513" s="21" t="s">
        <v>57</v>
      </c>
      <c r="H513" s="30">
        <f>+'FASE 3'!N30</f>
        <v>0</v>
      </c>
    </row>
    <row r="514" spans="1:8" ht="15.95" customHeight="1" x14ac:dyDescent="0.2">
      <c r="A514" s="21" t="s">
        <v>7</v>
      </c>
      <c r="B514" s="31" t="e">
        <f>+'FASE 1'!R30</f>
        <v>#NUM!</v>
      </c>
      <c r="C514" s="164"/>
      <c r="D514" s="21" t="s">
        <v>7</v>
      </c>
      <c r="E514" s="31" t="e">
        <f>+'FASE 2'!R30</f>
        <v>#NUM!</v>
      </c>
      <c r="F514" s="164"/>
      <c r="G514" s="21" t="s">
        <v>7</v>
      </c>
      <c r="H514" s="31" t="e">
        <f>+'FASE 3'!R30</f>
        <v>#NUM!</v>
      </c>
    </row>
    <row r="515" spans="1:8" ht="21" customHeight="1" x14ac:dyDescent="0.2">
      <c r="A515" s="35" t="s">
        <v>38</v>
      </c>
      <c r="B515" s="38">
        <f>+'FASE 1'!T30</f>
        <v>492.6180555555556</v>
      </c>
      <c r="C515" s="166"/>
      <c r="D515" s="35" t="s">
        <v>38</v>
      </c>
      <c r="E515" s="38">
        <f>+'FASE 2'!T30</f>
        <v>76.368055555555557</v>
      </c>
      <c r="F515" s="27"/>
      <c r="G515" s="35" t="s">
        <v>38</v>
      </c>
      <c r="H515" s="38">
        <f>+'FASE 3'!T30</f>
        <v>76.368055555555557</v>
      </c>
    </row>
    <row r="516" spans="1:8" ht="21.95" customHeight="1" x14ac:dyDescent="0.2">
      <c r="A516" s="160"/>
      <c r="B516" s="161"/>
      <c r="C516" s="169"/>
      <c r="D516" s="160"/>
      <c r="E516" s="161"/>
      <c r="F516" s="169"/>
      <c r="G516" s="160"/>
      <c r="H516" s="161"/>
    </row>
    <row r="517" spans="1:8" ht="18" customHeight="1" x14ac:dyDescent="0.2">
      <c r="A517" s="34" t="s">
        <v>40</v>
      </c>
      <c r="B517" s="39" t="e">
        <f>+CLAS.PROV!#REF!</f>
        <v>#REF!</v>
      </c>
      <c r="D517" s="33" t="s">
        <v>39</v>
      </c>
      <c r="E517" s="40" t="e">
        <f>+CLAS.PROV!#REF!</f>
        <v>#REF!</v>
      </c>
    </row>
    <row r="519" spans="1:8" ht="48" customHeight="1" x14ac:dyDescent="0.2">
      <c r="B519" s="292" t="str">
        <f>B1</f>
        <v>VII Raid Sierra de la Mosca y Llanos de Sierra de Fuentes 12/10/2013</v>
      </c>
      <c r="C519" s="292"/>
      <c r="D519" s="292"/>
      <c r="E519" s="292"/>
      <c r="F519" s="292"/>
    </row>
    <row r="520" spans="1:8" ht="13.5" thickBot="1" x14ac:dyDescent="0.25"/>
    <row r="521" spans="1:8" ht="16.5" customHeight="1" thickBot="1" x14ac:dyDescent="0.25">
      <c r="A521" s="24" t="s">
        <v>9</v>
      </c>
      <c r="B521" s="363" t="s">
        <v>0</v>
      </c>
      <c r="C521" s="364"/>
      <c r="D521" s="364"/>
      <c r="E521" s="365"/>
      <c r="F521" s="363" t="s">
        <v>1</v>
      </c>
      <c r="G521" s="364"/>
      <c r="H521" s="365"/>
    </row>
    <row r="522" spans="1:8" ht="27.75" customHeight="1" thickBot="1" x14ac:dyDescent="0.25">
      <c r="A522" s="25">
        <f>+'HORARIO 1'!A27</f>
        <v>0</v>
      </c>
      <c r="B522" s="366">
        <f>+'HORARIO 1'!C27</f>
        <v>0</v>
      </c>
      <c r="C522" s="367"/>
      <c r="D522" s="367"/>
      <c r="E522" s="368"/>
      <c r="F522" s="366">
        <f>+'HORARIO 1'!D27</f>
        <v>0</v>
      </c>
      <c r="G522" s="367"/>
      <c r="H522" s="368"/>
    </row>
    <row r="523" spans="1:8" s="290" customFormat="1" ht="15.75" customHeight="1" thickBot="1" x14ac:dyDescent="0.25">
      <c r="A523" s="281"/>
      <c r="B523" s="372" t="s">
        <v>108</v>
      </c>
      <c r="C523" s="374"/>
      <c r="D523" s="372">
        <f>'Matrículas CET'!B25</f>
        <v>0</v>
      </c>
      <c r="E523" s="374"/>
      <c r="F523" s="289" t="s">
        <v>100</v>
      </c>
      <c r="G523" s="370">
        <f>'Matrículas CET'!D25</f>
        <v>0</v>
      </c>
      <c r="H523" s="371"/>
    </row>
    <row r="524" spans="1:8" x14ac:dyDescent="0.2">
      <c r="A524" s="362" t="s">
        <v>31</v>
      </c>
      <c r="B524" s="362"/>
      <c r="C524" s="173"/>
      <c r="D524" s="32" t="s">
        <v>37</v>
      </c>
      <c r="F524" s="27"/>
      <c r="G524" s="163" t="s">
        <v>48</v>
      </c>
    </row>
    <row r="525" spans="1:8" ht="15.95" customHeight="1" x14ac:dyDescent="0.2">
      <c r="A525" s="21" t="s">
        <v>32</v>
      </c>
      <c r="B525" s="29">
        <f>+'FASE 1'!I3</f>
        <v>20</v>
      </c>
      <c r="C525" s="26"/>
      <c r="D525" s="21" t="s">
        <v>32</v>
      </c>
      <c r="E525" s="29">
        <f>+'FASE 2'!I3</f>
        <v>20</v>
      </c>
      <c r="F525" s="58"/>
      <c r="G525" s="162" t="s">
        <v>32</v>
      </c>
      <c r="H525" s="29">
        <f>+'FASE 3'!I3</f>
        <v>20</v>
      </c>
    </row>
    <row r="526" spans="1:8" ht="15.95" customHeight="1" x14ac:dyDescent="0.2">
      <c r="A526" s="21" t="s">
        <v>5</v>
      </c>
      <c r="B526" s="30">
        <f>+'HORARIO 1'!B27</f>
        <v>0.4375</v>
      </c>
      <c r="C526" s="26"/>
      <c r="D526" s="21" t="s">
        <v>5</v>
      </c>
      <c r="E526" s="30">
        <f>+'HORARIO 2'!B27</f>
        <v>2.0833333333333332E-2</v>
      </c>
      <c r="F526" s="60"/>
      <c r="G526" s="21" t="s">
        <v>5</v>
      </c>
      <c r="H526" s="30">
        <f>+'HORARIO 3'!B27</f>
        <v>2.0833333333333332E-2</v>
      </c>
    </row>
    <row r="527" spans="1:8" ht="15.95" customHeight="1" x14ac:dyDescent="0.2">
      <c r="A527" s="21" t="s">
        <v>6</v>
      </c>
      <c r="B527" s="30">
        <f>+'FASE 1'!G31</f>
        <v>0</v>
      </c>
      <c r="C527" s="26"/>
      <c r="D527" s="21" t="s">
        <v>6</v>
      </c>
      <c r="E527" s="30">
        <f>+'FASE 2'!G31</f>
        <v>0</v>
      </c>
      <c r="F527" s="58"/>
      <c r="G527" s="21" t="s">
        <v>6</v>
      </c>
      <c r="H527" s="30">
        <f>+'FASE 3'!G31</f>
        <v>0</v>
      </c>
    </row>
    <row r="528" spans="1:8" ht="15.95" customHeight="1" x14ac:dyDescent="0.2">
      <c r="A528" s="21" t="s">
        <v>33</v>
      </c>
      <c r="B528" s="30">
        <f>+'FASE 1'!H31</f>
        <v>0</v>
      </c>
      <c r="C528" s="26"/>
      <c r="D528" s="21" t="s">
        <v>33</v>
      </c>
      <c r="E528" s="30">
        <f>+'FASE 2'!H31</f>
        <v>0</v>
      </c>
      <c r="F528" s="58"/>
      <c r="G528" s="21" t="s">
        <v>33</v>
      </c>
      <c r="H528" s="30">
        <f>+'FASE 3'!H31</f>
        <v>0</v>
      </c>
    </row>
    <row r="529" spans="1:8" ht="15.95" customHeight="1" x14ac:dyDescent="0.2">
      <c r="A529" s="21" t="s">
        <v>35</v>
      </c>
      <c r="B529" s="30">
        <f>+'FASE 1'!I31</f>
        <v>-0.4375</v>
      </c>
      <c r="C529" s="26"/>
      <c r="D529" s="21" t="s">
        <v>35</v>
      </c>
      <c r="E529" s="30">
        <f>+'FASE 2'!I31</f>
        <v>-2.0833333333333332E-2</v>
      </c>
      <c r="F529" s="58"/>
      <c r="G529" s="21" t="s">
        <v>35</v>
      </c>
      <c r="H529" s="30">
        <f>+'FASE 3'!I31</f>
        <v>-2.0833333333333332E-2</v>
      </c>
    </row>
    <row r="530" spans="1:8" ht="15.95" customHeight="1" x14ac:dyDescent="0.2">
      <c r="A530" s="21" t="s">
        <v>36</v>
      </c>
      <c r="B530" s="30">
        <f>+'FASE 1'!J31</f>
        <v>-0.4375</v>
      </c>
      <c r="C530" s="26"/>
      <c r="D530" s="21" t="s">
        <v>36</v>
      </c>
      <c r="E530" s="30">
        <f>+'FASE 2'!J31</f>
        <v>-2.0833333333333332E-2</v>
      </c>
      <c r="F530" s="58"/>
      <c r="G530" s="21" t="s">
        <v>36</v>
      </c>
      <c r="H530" s="30">
        <f>+'FASE 3'!J31</f>
        <v>-2.0833333333333332E-2</v>
      </c>
    </row>
    <row r="531" spans="1:8" ht="15.95" customHeight="1" x14ac:dyDescent="0.2">
      <c r="A531" s="21" t="s">
        <v>34</v>
      </c>
      <c r="B531" s="30">
        <f>+'FASE 1'!Q31</f>
        <v>493.0555555555556</v>
      </c>
      <c r="C531" s="26"/>
      <c r="D531" s="21" t="s">
        <v>34</v>
      </c>
      <c r="E531" s="30">
        <f>+'FASE 2'!Q31</f>
        <v>76.388888888888886</v>
      </c>
      <c r="F531" s="58"/>
      <c r="G531" s="21" t="s">
        <v>34</v>
      </c>
      <c r="H531" s="30">
        <f>+'FASE 3'!Q31</f>
        <v>76.388888888888886</v>
      </c>
    </row>
    <row r="532" spans="1:8" ht="15.95" customHeight="1" x14ac:dyDescent="0.2">
      <c r="A532" s="21" t="s">
        <v>57</v>
      </c>
      <c r="B532" s="30">
        <f>+'FASE 1'!N31</f>
        <v>0</v>
      </c>
      <c r="C532" s="26"/>
      <c r="D532" s="21" t="s">
        <v>57</v>
      </c>
      <c r="E532" s="30">
        <f>+'FASE 2'!N31</f>
        <v>0</v>
      </c>
      <c r="F532" s="58"/>
      <c r="G532" s="21" t="s">
        <v>57</v>
      </c>
      <c r="H532" s="30">
        <f>+'FASE 3'!N31</f>
        <v>0</v>
      </c>
    </row>
    <row r="533" spans="1:8" ht="15.95" customHeight="1" x14ac:dyDescent="0.2">
      <c r="A533" s="21" t="s">
        <v>7</v>
      </c>
      <c r="B533" s="31" t="e">
        <f>+'FASE 1'!R31</f>
        <v>#NUM!</v>
      </c>
      <c r="C533" s="164"/>
      <c r="D533" s="21" t="s">
        <v>7</v>
      </c>
      <c r="E533" s="31" t="e">
        <f>+'FASE 2'!R31</f>
        <v>#NUM!</v>
      </c>
      <c r="F533" s="164"/>
      <c r="G533" s="21" t="s">
        <v>7</v>
      </c>
      <c r="H533" s="31" t="e">
        <f>+'FASE 3'!R31</f>
        <v>#NUM!</v>
      </c>
    </row>
    <row r="534" spans="1:8" ht="21" customHeight="1" x14ac:dyDescent="0.2">
      <c r="A534" s="35" t="s">
        <v>38</v>
      </c>
      <c r="B534" s="38">
        <f>+'FASE 1'!T31</f>
        <v>492.6180555555556</v>
      </c>
      <c r="C534" s="166"/>
      <c r="D534" s="35" t="s">
        <v>38</v>
      </c>
      <c r="E534" s="38">
        <f>+'FASE 2'!T31</f>
        <v>76.368055555555557</v>
      </c>
      <c r="F534" s="27"/>
      <c r="G534" s="35" t="s">
        <v>38</v>
      </c>
      <c r="H534" s="38">
        <f>+'FASE 3'!T31</f>
        <v>76.368055555555557</v>
      </c>
    </row>
    <row r="535" spans="1:8" ht="21.95" customHeight="1" x14ac:dyDescent="0.2">
      <c r="A535" s="160"/>
      <c r="B535" s="161"/>
      <c r="C535" s="169"/>
      <c r="D535" s="160"/>
      <c r="E535" s="161"/>
      <c r="F535" s="169"/>
      <c r="G535" s="160"/>
      <c r="H535" s="161"/>
    </row>
    <row r="536" spans="1:8" ht="18" customHeight="1" x14ac:dyDescent="0.2">
      <c r="A536" s="34" t="s">
        <v>40</v>
      </c>
      <c r="B536" s="39" t="e">
        <f>+CLAS.PROV!#REF!</f>
        <v>#REF!</v>
      </c>
      <c r="D536" s="33" t="s">
        <v>39</v>
      </c>
      <c r="E536" s="40" t="e">
        <f>+CLAS.PROV!#REF!</f>
        <v>#REF!</v>
      </c>
    </row>
    <row r="547" spans="1:8" ht="48" customHeight="1" x14ac:dyDescent="0.2">
      <c r="B547" s="292" t="str">
        <f>B1</f>
        <v>VII Raid Sierra de la Mosca y Llanos de Sierra de Fuentes 12/10/2013</v>
      </c>
      <c r="C547" s="292"/>
      <c r="D547" s="292"/>
      <c r="E547" s="292"/>
      <c r="F547" s="292"/>
    </row>
    <row r="548" spans="1:8" ht="13.5" thickBot="1" x14ac:dyDescent="0.25"/>
    <row r="549" spans="1:8" ht="16.5" customHeight="1" thickBot="1" x14ac:dyDescent="0.25">
      <c r="A549" s="24" t="s">
        <v>9</v>
      </c>
      <c r="B549" s="363" t="s">
        <v>0</v>
      </c>
      <c r="C549" s="364"/>
      <c r="D549" s="364"/>
      <c r="E549" s="365"/>
      <c r="F549" s="363" t="s">
        <v>1</v>
      </c>
      <c r="G549" s="364"/>
      <c r="H549" s="365"/>
    </row>
    <row r="550" spans="1:8" ht="27.75" customHeight="1" thickBot="1" x14ac:dyDescent="0.25">
      <c r="A550" s="25">
        <f>+'HORARIO 1'!A28</f>
        <v>0</v>
      </c>
      <c r="B550" s="366">
        <f>+'HORARIO 1'!C28</f>
        <v>0</v>
      </c>
      <c r="C550" s="367"/>
      <c r="D550" s="367"/>
      <c r="E550" s="368"/>
      <c r="F550" s="366">
        <f>+'HORARIO 1'!D28</f>
        <v>0</v>
      </c>
      <c r="G550" s="367"/>
      <c r="H550" s="368"/>
    </row>
    <row r="551" spans="1:8" s="290" customFormat="1" ht="15.75" customHeight="1" thickBot="1" x14ac:dyDescent="0.25">
      <c r="A551" s="281"/>
      <c r="B551" s="372" t="s">
        <v>108</v>
      </c>
      <c r="C551" s="374"/>
      <c r="D551" s="372">
        <f>'Matrículas CET'!B26</f>
        <v>0</v>
      </c>
      <c r="E551" s="374"/>
      <c r="F551" s="289" t="s">
        <v>100</v>
      </c>
      <c r="G551" s="370">
        <f>'Matrículas CET'!D26</f>
        <v>0</v>
      </c>
      <c r="H551" s="371"/>
    </row>
    <row r="552" spans="1:8" x14ac:dyDescent="0.2">
      <c r="A552" s="362" t="s">
        <v>31</v>
      </c>
      <c r="B552" s="362"/>
      <c r="C552" s="173"/>
      <c r="D552" s="32" t="s">
        <v>37</v>
      </c>
      <c r="F552" s="27"/>
      <c r="G552" s="163" t="s">
        <v>48</v>
      </c>
    </row>
    <row r="553" spans="1:8" ht="15.95" customHeight="1" x14ac:dyDescent="0.2">
      <c r="A553" s="21" t="s">
        <v>32</v>
      </c>
      <c r="B553" s="29">
        <f>+'FASE 1'!I3</f>
        <v>20</v>
      </c>
      <c r="C553" s="26"/>
      <c r="D553" s="21" t="s">
        <v>32</v>
      </c>
      <c r="E553" s="29">
        <f>+'FASE 2'!I3</f>
        <v>20</v>
      </c>
      <c r="F553" s="58"/>
      <c r="G553" s="162" t="s">
        <v>32</v>
      </c>
      <c r="H553" s="29">
        <f>+'FASE 3'!I3</f>
        <v>20</v>
      </c>
    </row>
    <row r="554" spans="1:8" ht="15.95" customHeight="1" x14ac:dyDescent="0.2">
      <c r="A554" s="21" t="s">
        <v>5</v>
      </c>
      <c r="B554" s="30">
        <f>+'HORARIO 1'!B28</f>
        <v>0.4375</v>
      </c>
      <c r="C554" s="26"/>
      <c r="D554" s="21" t="s">
        <v>5</v>
      </c>
      <c r="E554" s="30">
        <f>+'HORARIO 2'!B28</f>
        <v>2.0833333333333332E-2</v>
      </c>
      <c r="F554" s="60"/>
      <c r="G554" s="21" t="s">
        <v>5</v>
      </c>
      <c r="H554" s="30">
        <f>+'HORARIO 3'!B28</f>
        <v>2.0833333333333332E-2</v>
      </c>
    </row>
    <row r="555" spans="1:8" ht="15.95" customHeight="1" x14ac:dyDescent="0.2">
      <c r="A555" s="21" t="s">
        <v>6</v>
      </c>
      <c r="B555" s="30">
        <f>+'FASE 1'!G32</f>
        <v>0</v>
      </c>
      <c r="C555" s="26"/>
      <c r="D555" s="21" t="s">
        <v>6</v>
      </c>
      <c r="E555" s="30">
        <f>+'FASE 2'!G32</f>
        <v>0</v>
      </c>
      <c r="F555" s="58"/>
      <c r="G555" s="21" t="s">
        <v>6</v>
      </c>
      <c r="H555" s="30">
        <f>+'FASE 3'!G32</f>
        <v>0</v>
      </c>
    </row>
    <row r="556" spans="1:8" ht="15.95" customHeight="1" x14ac:dyDescent="0.2">
      <c r="A556" s="21" t="s">
        <v>33</v>
      </c>
      <c r="B556" s="30">
        <f>+'FASE 1'!H32</f>
        <v>0</v>
      </c>
      <c r="C556" s="26"/>
      <c r="D556" s="21" t="s">
        <v>33</v>
      </c>
      <c r="E556" s="30">
        <f>+'FASE 2'!H32</f>
        <v>0</v>
      </c>
      <c r="F556" s="58"/>
      <c r="G556" s="21" t="s">
        <v>33</v>
      </c>
      <c r="H556" s="30">
        <f>+'FASE 3'!H32</f>
        <v>0</v>
      </c>
    </row>
    <row r="557" spans="1:8" ht="15.95" customHeight="1" x14ac:dyDescent="0.2">
      <c r="A557" s="21" t="s">
        <v>35</v>
      </c>
      <c r="B557" s="30">
        <f>+'FASE 1'!I32</f>
        <v>-0.4375</v>
      </c>
      <c r="C557" s="26"/>
      <c r="D557" s="21" t="s">
        <v>35</v>
      </c>
      <c r="E557" s="30">
        <f>+'FASE 2'!I32</f>
        <v>-2.0833333333333332E-2</v>
      </c>
      <c r="F557" s="58"/>
      <c r="G557" s="21" t="s">
        <v>35</v>
      </c>
      <c r="H557" s="30">
        <f>+'FASE 3'!I32</f>
        <v>-2.0833333333333332E-2</v>
      </c>
    </row>
    <row r="558" spans="1:8" ht="15.95" customHeight="1" x14ac:dyDescent="0.2">
      <c r="A558" s="21" t="s">
        <v>36</v>
      </c>
      <c r="B558" s="30">
        <f>+'FASE 1'!J32</f>
        <v>-0.4375</v>
      </c>
      <c r="C558" s="26"/>
      <c r="D558" s="21" t="s">
        <v>36</v>
      </c>
      <c r="E558" s="30">
        <f>+'FASE 2'!J32</f>
        <v>-2.0833333333333332E-2</v>
      </c>
      <c r="F558" s="58"/>
      <c r="G558" s="21" t="s">
        <v>36</v>
      </c>
      <c r="H558" s="30">
        <f>+'FASE 3'!J32</f>
        <v>-2.0833333333333332E-2</v>
      </c>
    </row>
    <row r="559" spans="1:8" ht="15.95" customHeight="1" x14ac:dyDescent="0.2">
      <c r="A559" s="21" t="s">
        <v>34</v>
      </c>
      <c r="B559" s="30">
        <f>+'FASE 1'!Q32</f>
        <v>493.0555555555556</v>
      </c>
      <c r="C559" s="26"/>
      <c r="D559" s="21" t="s">
        <v>34</v>
      </c>
      <c r="E559" s="30">
        <f>+'FASE 2'!Q32</f>
        <v>76.388888888888886</v>
      </c>
      <c r="F559" s="58"/>
      <c r="G559" s="21" t="s">
        <v>34</v>
      </c>
      <c r="H559" s="30">
        <f>+'FASE 3'!Q32</f>
        <v>76.388888888888886</v>
      </c>
    </row>
    <row r="560" spans="1:8" ht="15.95" customHeight="1" x14ac:dyDescent="0.2">
      <c r="A560" s="21" t="s">
        <v>57</v>
      </c>
      <c r="B560" s="30">
        <f>+'FASE 1'!N32</f>
        <v>0</v>
      </c>
      <c r="C560" s="26"/>
      <c r="D560" s="21" t="s">
        <v>57</v>
      </c>
      <c r="E560" s="30">
        <f>+'FASE 2'!N32</f>
        <v>0</v>
      </c>
      <c r="F560" s="58"/>
      <c r="G560" s="21" t="s">
        <v>57</v>
      </c>
      <c r="H560" s="30">
        <f>+'FASE 3'!N32</f>
        <v>0</v>
      </c>
    </row>
    <row r="561" spans="1:8" ht="15.95" customHeight="1" x14ac:dyDescent="0.2">
      <c r="A561" s="21" t="s">
        <v>7</v>
      </c>
      <c r="B561" s="31" t="e">
        <f>+'FASE 1'!R32</f>
        <v>#NUM!</v>
      </c>
      <c r="C561" s="164"/>
      <c r="D561" s="21" t="s">
        <v>7</v>
      </c>
      <c r="E561" s="31" t="e">
        <f>+'FASE 2'!R32</f>
        <v>#NUM!</v>
      </c>
      <c r="F561" s="164"/>
      <c r="G561" s="21" t="s">
        <v>7</v>
      </c>
      <c r="H561" s="31" t="e">
        <f>+'FASE 3'!R32</f>
        <v>#NUM!</v>
      </c>
    </row>
    <row r="562" spans="1:8" ht="21" customHeight="1" x14ac:dyDescent="0.2">
      <c r="A562" s="35" t="s">
        <v>38</v>
      </c>
      <c r="B562" s="38">
        <f>+'FASE 1'!T32</f>
        <v>492.6180555555556</v>
      </c>
      <c r="C562" s="166"/>
      <c r="D562" s="35" t="s">
        <v>38</v>
      </c>
      <c r="E562" s="38">
        <f>+'FASE 2'!T32</f>
        <v>76.368055555555557</v>
      </c>
      <c r="F562" s="27"/>
      <c r="G562" s="35" t="s">
        <v>38</v>
      </c>
      <c r="H562" s="38">
        <f>+'FASE 3'!T32</f>
        <v>76.368055555555557</v>
      </c>
    </row>
    <row r="563" spans="1:8" ht="21.95" customHeight="1" x14ac:dyDescent="0.2">
      <c r="A563" s="160"/>
      <c r="B563" s="161"/>
      <c r="C563" s="169"/>
      <c r="D563" s="160"/>
      <c r="E563" s="161"/>
      <c r="F563" s="169"/>
      <c r="G563" s="160"/>
      <c r="H563" s="161"/>
    </row>
    <row r="564" spans="1:8" ht="18" customHeight="1" x14ac:dyDescent="0.2">
      <c r="A564" s="34" t="s">
        <v>40</v>
      </c>
      <c r="B564" s="39" t="e">
        <f>+CLAS.PROV!#REF!</f>
        <v>#REF!</v>
      </c>
      <c r="D564" s="33" t="s">
        <v>39</v>
      </c>
      <c r="E564" s="40" t="e">
        <f>+CLAS.PROV!#REF!</f>
        <v>#REF!</v>
      </c>
    </row>
    <row r="566" spans="1:8" ht="48" customHeight="1" x14ac:dyDescent="0.2">
      <c r="B566" s="292" t="str">
        <f>B1</f>
        <v>VII Raid Sierra de la Mosca y Llanos de Sierra de Fuentes 12/10/2013</v>
      </c>
      <c r="C566" s="292"/>
      <c r="D566" s="292"/>
      <c r="E566" s="292"/>
      <c r="F566" s="292"/>
    </row>
    <row r="567" spans="1:8" ht="13.5" thickBot="1" x14ac:dyDescent="0.25"/>
    <row r="568" spans="1:8" ht="16.5" customHeight="1" thickBot="1" x14ac:dyDescent="0.25">
      <c r="A568" s="24" t="s">
        <v>9</v>
      </c>
      <c r="B568" s="363" t="s">
        <v>0</v>
      </c>
      <c r="C568" s="364"/>
      <c r="D568" s="364"/>
      <c r="E568" s="365"/>
      <c r="F568" s="363" t="s">
        <v>1</v>
      </c>
      <c r="G568" s="364"/>
      <c r="H568" s="365"/>
    </row>
    <row r="569" spans="1:8" ht="27.75" customHeight="1" thickBot="1" x14ac:dyDescent="0.25">
      <c r="A569" s="25">
        <f>+'HORARIO 1'!A29</f>
        <v>0</v>
      </c>
      <c r="B569" s="366">
        <f>+'HORARIO 1'!C29</f>
        <v>0</v>
      </c>
      <c r="C569" s="367"/>
      <c r="D569" s="367"/>
      <c r="E569" s="368"/>
      <c r="F569" s="366">
        <f>+'HORARIO 1'!D29</f>
        <v>0</v>
      </c>
      <c r="G569" s="367"/>
      <c r="H569" s="368"/>
    </row>
    <row r="570" spans="1:8" s="290" customFormat="1" ht="15.75" customHeight="1" thickBot="1" x14ac:dyDescent="0.25">
      <c r="A570" s="281"/>
      <c r="B570" s="372" t="s">
        <v>108</v>
      </c>
      <c r="C570" s="374"/>
      <c r="D570" s="372">
        <f>'Matrículas CET'!B27</f>
        <v>0</v>
      </c>
      <c r="E570" s="374"/>
      <c r="F570" s="289" t="s">
        <v>100</v>
      </c>
      <c r="G570" s="370">
        <f>'Matrículas CET'!D27</f>
        <v>0</v>
      </c>
      <c r="H570" s="371"/>
    </row>
    <row r="571" spans="1:8" x14ac:dyDescent="0.2">
      <c r="A571" s="362" t="s">
        <v>31</v>
      </c>
      <c r="B571" s="362"/>
      <c r="C571" s="173"/>
      <c r="D571" s="32" t="s">
        <v>37</v>
      </c>
      <c r="F571" s="27"/>
      <c r="G571" s="163" t="s">
        <v>48</v>
      </c>
    </row>
    <row r="572" spans="1:8" ht="15.95" customHeight="1" x14ac:dyDescent="0.2">
      <c r="A572" s="21" t="s">
        <v>32</v>
      </c>
      <c r="B572" s="29">
        <f>+'FASE 1'!I3</f>
        <v>20</v>
      </c>
      <c r="C572" s="26"/>
      <c r="D572" s="21" t="s">
        <v>32</v>
      </c>
      <c r="E572" s="29">
        <f>+'FASE 2'!I3</f>
        <v>20</v>
      </c>
      <c r="F572" s="58"/>
      <c r="G572" s="162" t="s">
        <v>32</v>
      </c>
      <c r="H572" s="29">
        <f>+'FASE 3'!I3</f>
        <v>20</v>
      </c>
    </row>
    <row r="573" spans="1:8" ht="15.95" customHeight="1" x14ac:dyDescent="0.2">
      <c r="A573" s="21" t="s">
        <v>5</v>
      </c>
      <c r="B573" s="30">
        <f>+'HORARIO 1'!B29</f>
        <v>0.4375</v>
      </c>
      <c r="C573" s="26"/>
      <c r="D573" s="21" t="s">
        <v>5</v>
      </c>
      <c r="E573" s="30">
        <f>+'HORARIO 2'!B29</f>
        <v>2.0833333333333332E-2</v>
      </c>
      <c r="F573" s="60"/>
      <c r="G573" s="21" t="s">
        <v>5</v>
      </c>
      <c r="H573" s="30">
        <f>+'HORARIO 3'!B29</f>
        <v>2.0833333333333332E-2</v>
      </c>
    </row>
    <row r="574" spans="1:8" ht="15.95" customHeight="1" x14ac:dyDescent="0.2">
      <c r="A574" s="21" t="s">
        <v>6</v>
      </c>
      <c r="B574" s="30">
        <f>+'FASE 1'!G33</f>
        <v>0</v>
      </c>
      <c r="C574" s="26"/>
      <c r="D574" s="21" t="s">
        <v>6</v>
      </c>
      <c r="E574" s="30">
        <f>+'FASE 2'!G33</f>
        <v>0</v>
      </c>
      <c r="F574" s="58"/>
      <c r="G574" s="21" t="s">
        <v>6</v>
      </c>
      <c r="H574" s="30">
        <f>+'FASE 3'!G33</f>
        <v>0</v>
      </c>
    </row>
    <row r="575" spans="1:8" ht="15.95" customHeight="1" x14ac:dyDescent="0.2">
      <c r="A575" s="21" t="s">
        <v>33</v>
      </c>
      <c r="B575" s="30">
        <f>+'FASE 1'!H33</f>
        <v>0</v>
      </c>
      <c r="C575" s="26"/>
      <c r="D575" s="21" t="s">
        <v>33</v>
      </c>
      <c r="E575" s="30">
        <f>+'FASE 2'!H33</f>
        <v>0</v>
      </c>
      <c r="F575" s="58"/>
      <c r="G575" s="21" t="s">
        <v>33</v>
      </c>
      <c r="H575" s="30">
        <f>+'FASE 3'!H33</f>
        <v>0</v>
      </c>
    </row>
    <row r="576" spans="1:8" ht="15.95" customHeight="1" x14ac:dyDescent="0.2">
      <c r="A576" s="21" t="s">
        <v>35</v>
      </c>
      <c r="B576" s="30">
        <f>+'FASE 1'!I33</f>
        <v>-0.4375</v>
      </c>
      <c r="C576" s="26"/>
      <c r="D576" s="21" t="s">
        <v>35</v>
      </c>
      <c r="E576" s="30">
        <f>+'FASE 2'!I33</f>
        <v>-2.0833333333333332E-2</v>
      </c>
      <c r="F576" s="58"/>
      <c r="G576" s="21" t="s">
        <v>35</v>
      </c>
      <c r="H576" s="30">
        <f>+'FASE 3'!I33</f>
        <v>-2.0833333333333332E-2</v>
      </c>
    </row>
    <row r="577" spans="1:8" ht="15.95" customHeight="1" x14ac:dyDescent="0.2">
      <c r="A577" s="21" t="s">
        <v>36</v>
      </c>
      <c r="B577" s="30">
        <f>+'FASE 1'!J33</f>
        <v>-0.4375</v>
      </c>
      <c r="C577" s="26"/>
      <c r="D577" s="21" t="s">
        <v>36</v>
      </c>
      <c r="E577" s="30">
        <f>+'FASE 2'!J33</f>
        <v>-2.0833333333333332E-2</v>
      </c>
      <c r="F577" s="58"/>
      <c r="G577" s="21" t="s">
        <v>36</v>
      </c>
      <c r="H577" s="30">
        <f>+'FASE 3'!J33</f>
        <v>-2.0833333333333332E-2</v>
      </c>
    </row>
    <row r="578" spans="1:8" ht="15.95" customHeight="1" x14ac:dyDescent="0.2">
      <c r="A578" s="21" t="s">
        <v>34</v>
      </c>
      <c r="B578" s="30">
        <f>+'FASE 1'!Q33</f>
        <v>493.0555555555556</v>
      </c>
      <c r="C578" s="26"/>
      <c r="D578" s="21" t="s">
        <v>34</v>
      </c>
      <c r="E578" s="30">
        <f>+'FASE 2'!Q33</f>
        <v>76.388888888888886</v>
      </c>
      <c r="F578" s="58"/>
      <c r="G578" s="21" t="s">
        <v>34</v>
      </c>
      <c r="H578" s="30">
        <f>+'FASE 3'!Q33</f>
        <v>76.388888888888886</v>
      </c>
    </row>
    <row r="579" spans="1:8" ht="15.95" customHeight="1" x14ac:dyDescent="0.2">
      <c r="A579" s="21" t="s">
        <v>57</v>
      </c>
      <c r="B579" s="30">
        <f>+'FASE 1'!N33</f>
        <v>0</v>
      </c>
      <c r="C579" s="26"/>
      <c r="D579" s="21" t="s">
        <v>57</v>
      </c>
      <c r="E579" s="30">
        <f>+'FASE 2'!N33</f>
        <v>0</v>
      </c>
      <c r="F579" s="58"/>
      <c r="G579" s="21" t="s">
        <v>57</v>
      </c>
      <c r="H579" s="30">
        <f>+'FASE 3'!N33</f>
        <v>0</v>
      </c>
    </row>
    <row r="580" spans="1:8" ht="15.95" customHeight="1" x14ac:dyDescent="0.2">
      <c r="A580" s="21" t="s">
        <v>7</v>
      </c>
      <c r="B580" s="31" t="e">
        <f>+'FASE 1'!R33</f>
        <v>#NUM!</v>
      </c>
      <c r="C580" s="164"/>
      <c r="D580" s="21" t="s">
        <v>7</v>
      </c>
      <c r="E580" s="31" t="e">
        <f>+'FASE 2'!R33</f>
        <v>#NUM!</v>
      </c>
      <c r="F580" s="164"/>
      <c r="G580" s="21" t="s">
        <v>7</v>
      </c>
      <c r="H580" s="31" t="e">
        <f>+'FASE 3'!R33</f>
        <v>#NUM!</v>
      </c>
    </row>
    <row r="581" spans="1:8" ht="21" customHeight="1" x14ac:dyDescent="0.2">
      <c r="A581" s="35" t="s">
        <v>38</v>
      </c>
      <c r="B581" s="38">
        <f>+'FASE 1'!T33</f>
        <v>492.6180555555556</v>
      </c>
      <c r="C581" s="166"/>
      <c r="D581" s="35" t="s">
        <v>38</v>
      </c>
      <c r="E581" s="38">
        <f>+'FASE 2'!T33</f>
        <v>76.368055555555557</v>
      </c>
      <c r="F581" s="27"/>
      <c r="G581" s="35" t="s">
        <v>38</v>
      </c>
      <c r="H581" s="38">
        <f>+'FASE 3'!T33</f>
        <v>76.368055555555557</v>
      </c>
    </row>
    <row r="582" spans="1:8" ht="21.95" customHeight="1" x14ac:dyDescent="0.2">
      <c r="A582" s="160"/>
      <c r="B582" s="161"/>
      <c r="C582" s="169"/>
      <c r="D582" s="160"/>
      <c r="E582" s="161"/>
      <c r="F582" s="169"/>
      <c r="G582" s="160"/>
      <c r="H582" s="161"/>
    </row>
    <row r="583" spans="1:8" ht="18" customHeight="1" x14ac:dyDescent="0.2">
      <c r="A583" s="34" t="s">
        <v>40</v>
      </c>
      <c r="B583" s="39" t="e">
        <f>+CLAS.PROV!#REF!</f>
        <v>#REF!</v>
      </c>
      <c r="D583" s="33" t="s">
        <v>39</v>
      </c>
      <c r="E583" s="40" t="e">
        <f>+CLAS.PROV!#REF!</f>
        <v>#REF!</v>
      </c>
    </row>
    <row r="594" spans="1:8" ht="48" customHeight="1" x14ac:dyDescent="0.2">
      <c r="B594" s="292" t="str">
        <f>B1</f>
        <v>VII Raid Sierra de la Mosca y Llanos de Sierra de Fuentes 12/10/2013</v>
      </c>
      <c r="C594" s="292"/>
      <c r="D594" s="292"/>
      <c r="E594" s="292"/>
      <c r="F594" s="292"/>
    </row>
    <row r="595" spans="1:8" ht="13.5" thickBot="1" x14ac:dyDescent="0.25"/>
    <row r="596" spans="1:8" ht="16.5" customHeight="1" thickBot="1" x14ac:dyDescent="0.25">
      <c r="A596" s="24" t="s">
        <v>9</v>
      </c>
      <c r="B596" s="363" t="s">
        <v>0</v>
      </c>
      <c r="C596" s="364"/>
      <c r="D596" s="364"/>
      <c r="E596" s="365"/>
      <c r="F596" s="363" t="s">
        <v>1</v>
      </c>
      <c r="G596" s="364"/>
      <c r="H596" s="365"/>
    </row>
    <row r="597" spans="1:8" ht="27.75" customHeight="1" thickBot="1" x14ac:dyDescent="0.25">
      <c r="A597" s="25">
        <f>+'HORARIO 1'!A30</f>
        <v>0</v>
      </c>
      <c r="B597" s="366">
        <f>+'HORARIO 1'!C30</f>
        <v>0</v>
      </c>
      <c r="C597" s="367"/>
      <c r="D597" s="367"/>
      <c r="E597" s="368"/>
      <c r="F597" s="366">
        <f>+'HORARIO 1'!D30</f>
        <v>0</v>
      </c>
      <c r="G597" s="367"/>
      <c r="H597" s="368"/>
    </row>
    <row r="598" spans="1:8" s="290" customFormat="1" ht="15.75" customHeight="1" thickBot="1" x14ac:dyDescent="0.25">
      <c r="A598" s="281"/>
      <c r="B598" s="372" t="s">
        <v>108</v>
      </c>
      <c r="C598" s="374"/>
      <c r="D598" s="372">
        <f>'Matrículas CET'!B28</f>
        <v>0</v>
      </c>
      <c r="E598" s="374"/>
      <c r="F598" s="289" t="s">
        <v>100</v>
      </c>
      <c r="G598" s="370">
        <f>'Matrículas CET'!D28</f>
        <v>0</v>
      </c>
      <c r="H598" s="371"/>
    </row>
    <row r="599" spans="1:8" x14ac:dyDescent="0.2">
      <c r="A599" s="362" t="s">
        <v>31</v>
      </c>
      <c r="B599" s="362"/>
      <c r="C599" s="173"/>
      <c r="D599" s="32" t="s">
        <v>37</v>
      </c>
      <c r="F599" s="27"/>
      <c r="G599" s="163" t="s">
        <v>48</v>
      </c>
    </row>
    <row r="600" spans="1:8" ht="15.95" customHeight="1" x14ac:dyDescent="0.2">
      <c r="A600" s="21" t="s">
        <v>32</v>
      </c>
      <c r="B600" s="29">
        <f>+'FASE 1'!I3</f>
        <v>20</v>
      </c>
      <c r="C600" s="26"/>
      <c r="D600" s="21" t="s">
        <v>32</v>
      </c>
      <c r="E600" s="29">
        <f>+'FASE 2'!I3</f>
        <v>20</v>
      </c>
      <c r="F600" s="58"/>
      <c r="G600" s="162" t="s">
        <v>32</v>
      </c>
      <c r="H600" s="29">
        <f>+'FASE 3'!I3</f>
        <v>20</v>
      </c>
    </row>
    <row r="601" spans="1:8" ht="15.95" customHeight="1" x14ac:dyDescent="0.2">
      <c r="A601" s="21" t="s">
        <v>5</v>
      </c>
      <c r="B601" s="30">
        <f>+'HORARIO 1'!B30</f>
        <v>0.4375</v>
      </c>
      <c r="C601" s="26"/>
      <c r="D601" s="21" t="s">
        <v>5</v>
      </c>
      <c r="E601" s="30">
        <f>+'HORARIO 2'!B30</f>
        <v>2.0833333333333332E-2</v>
      </c>
      <c r="F601" s="60"/>
      <c r="G601" s="21" t="s">
        <v>5</v>
      </c>
      <c r="H601" s="30">
        <f>+'HORARIO 3'!B30</f>
        <v>2.0833333333333332E-2</v>
      </c>
    </row>
    <row r="602" spans="1:8" ht="15.95" customHeight="1" x14ac:dyDescent="0.2">
      <c r="A602" s="21" t="s">
        <v>6</v>
      </c>
      <c r="B602" s="30">
        <f>+'FASE 1'!G34</f>
        <v>0</v>
      </c>
      <c r="C602" s="26"/>
      <c r="D602" s="21" t="s">
        <v>6</v>
      </c>
      <c r="E602" s="30">
        <f>+'FASE 2'!G34</f>
        <v>0</v>
      </c>
      <c r="F602" s="58"/>
      <c r="G602" s="21" t="s">
        <v>6</v>
      </c>
      <c r="H602" s="30">
        <f>+'FASE 3'!G34</f>
        <v>0</v>
      </c>
    </row>
    <row r="603" spans="1:8" ht="15.95" customHeight="1" x14ac:dyDescent="0.2">
      <c r="A603" s="21" t="s">
        <v>33</v>
      </c>
      <c r="B603" s="30">
        <f>+'FASE 1'!H34</f>
        <v>0</v>
      </c>
      <c r="C603" s="26"/>
      <c r="D603" s="21" t="s">
        <v>33</v>
      </c>
      <c r="E603" s="30">
        <f>+'FASE 2'!H34</f>
        <v>0</v>
      </c>
      <c r="F603" s="58"/>
      <c r="G603" s="21" t="s">
        <v>33</v>
      </c>
      <c r="H603" s="30">
        <f>+'FASE 3'!H34</f>
        <v>0</v>
      </c>
    </row>
    <row r="604" spans="1:8" ht="15.95" customHeight="1" x14ac:dyDescent="0.2">
      <c r="A604" s="21" t="s">
        <v>35</v>
      </c>
      <c r="B604" s="30">
        <f>+'FASE 1'!I34</f>
        <v>-0.4375</v>
      </c>
      <c r="C604" s="26"/>
      <c r="D604" s="21" t="s">
        <v>35</v>
      </c>
      <c r="E604" s="30">
        <f>+'FASE 2'!I34</f>
        <v>-2.0833333333333332E-2</v>
      </c>
      <c r="F604" s="58"/>
      <c r="G604" s="21" t="s">
        <v>35</v>
      </c>
      <c r="H604" s="30">
        <f>+'FASE 3'!I34</f>
        <v>-2.0833333333333332E-2</v>
      </c>
    </row>
    <row r="605" spans="1:8" ht="15.95" customHeight="1" x14ac:dyDescent="0.2">
      <c r="A605" s="21" t="s">
        <v>36</v>
      </c>
      <c r="B605" s="30">
        <f>+'FASE 1'!J34</f>
        <v>-0.4375</v>
      </c>
      <c r="C605" s="26"/>
      <c r="D605" s="21" t="s">
        <v>36</v>
      </c>
      <c r="E605" s="30">
        <f>+'FASE 2'!J34</f>
        <v>-2.0833333333333332E-2</v>
      </c>
      <c r="F605" s="58"/>
      <c r="G605" s="21" t="s">
        <v>36</v>
      </c>
      <c r="H605" s="30">
        <f>+'FASE 3'!J34</f>
        <v>-2.0833333333333332E-2</v>
      </c>
    </row>
    <row r="606" spans="1:8" ht="15.95" customHeight="1" x14ac:dyDescent="0.2">
      <c r="A606" s="21" t="s">
        <v>34</v>
      </c>
      <c r="B606" s="30">
        <f>+'FASE 1'!Q34</f>
        <v>493.0555555555556</v>
      </c>
      <c r="C606" s="26"/>
      <c r="D606" s="21" t="s">
        <v>34</v>
      </c>
      <c r="E606" s="30">
        <f>+'FASE 2'!Q34</f>
        <v>76.388888888888886</v>
      </c>
      <c r="F606" s="58"/>
      <c r="G606" s="21" t="s">
        <v>34</v>
      </c>
      <c r="H606" s="30">
        <f>+'FASE 3'!Q34</f>
        <v>76.388888888888886</v>
      </c>
    </row>
    <row r="607" spans="1:8" ht="15.95" customHeight="1" x14ac:dyDescent="0.2">
      <c r="A607" s="21" t="s">
        <v>57</v>
      </c>
      <c r="B607" s="30">
        <f>+'FASE 1'!N34</f>
        <v>0</v>
      </c>
      <c r="C607" s="26"/>
      <c r="D607" s="21" t="s">
        <v>57</v>
      </c>
      <c r="E607" s="30">
        <f>+'FASE 2'!N34</f>
        <v>0</v>
      </c>
      <c r="F607" s="58"/>
      <c r="G607" s="21" t="s">
        <v>57</v>
      </c>
      <c r="H607" s="30">
        <f>+'FASE 3'!N34</f>
        <v>0</v>
      </c>
    </row>
    <row r="608" spans="1:8" ht="15.95" customHeight="1" x14ac:dyDescent="0.2">
      <c r="A608" s="21" t="s">
        <v>7</v>
      </c>
      <c r="B608" s="31" t="e">
        <f>+'FASE 1'!R34</f>
        <v>#NUM!</v>
      </c>
      <c r="C608" s="164"/>
      <c r="D608" s="21" t="s">
        <v>7</v>
      </c>
      <c r="E608" s="31" t="e">
        <f>+'FASE 2'!R34</f>
        <v>#NUM!</v>
      </c>
      <c r="F608" s="164"/>
      <c r="G608" s="21" t="s">
        <v>7</v>
      </c>
      <c r="H608" s="31" t="e">
        <f>+'FASE 3'!R34</f>
        <v>#NUM!</v>
      </c>
    </row>
    <row r="609" spans="1:8" ht="21" customHeight="1" x14ac:dyDescent="0.2">
      <c r="A609" s="35" t="s">
        <v>38</v>
      </c>
      <c r="B609" s="38">
        <f>+'FASE 1'!T34</f>
        <v>492.6180555555556</v>
      </c>
      <c r="C609" s="166"/>
      <c r="D609" s="35" t="s">
        <v>38</v>
      </c>
      <c r="E609" s="38">
        <f>+'FASE 2'!T34</f>
        <v>76.368055555555557</v>
      </c>
      <c r="F609" s="27"/>
      <c r="G609" s="35" t="s">
        <v>38</v>
      </c>
      <c r="H609" s="38">
        <f>+'FASE 3'!T34</f>
        <v>76.368055555555557</v>
      </c>
    </row>
    <row r="610" spans="1:8" ht="21.95" customHeight="1" x14ac:dyDescent="0.2">
      <c r="A610" s="160"/>
      <c r="B610" s="161"/>
      <c r="C610" s="169"/>
      <c r="D610" s="160"/>
      <c r="E610" s="161"/>
      <c r="F610" s="169"/>
      <c r="G610" s="160"/>
      <c r="H610" s="161"/>
    </row>
    <row r="611" spans="1:8" ht="18" customHeight="1" x14ac:dyDescent="0.2">
      <c r="A611" s="34" t="s">
        <v>40</v>
      </c>
      <c r="B611" s="39" t="e">
        <f>+CLAS.PROV!#REF!</f>
        <v>#REF!</v>
      </c>
      <c r="D611" s="33" t="s">
        <v>39</v>
      </c>
      <c r="E611" s="40" t="e">
        <f>+CLAS.PROV!#REF!</f>
        <v>#REF!</v>
      </c>
    </row>
    <row r="613" spans="1:8" ht="48" customHeight="1" x14ac:dyDescent="0.2">
      <c r="B613" s="292" t="str">
        <f>B1</f>
        <v>VII Raid Sierra de la Mosca y Llanos de Sierra de Fuentes 12/10/2013</v>
      </c>
      <c r="C613" s="292"/>
      <c r="D613" s="292"/>
      <c r="E613" s="292"/>
      <c r="F613" s="292"/>
    </row>
    <row r="614" spans="1:8" ht="13.5" thickBot="1" x14ac:dyDescent="0.25"/>
    <row r="615" spans="1:8" ht="16.5" customHeight="1" thickBot="1" x14ac:dyDescent="0.25">
      <c r="A615" s="24" t="s">
        <v>9</v>
      </c>
      <c r="B615" s="363" t="s">
        <v>0</v>
      </c>
      <c r="C615" s="364"/>
      <c r="D615" s="364"/>
      <c r="E615" s="365"/>
      <c r="F615" s="363" t="s">
        <v>1</v>
      </c>
      <c r="G615" s="364"/>
      <c r="H615" s="365"/>
    </row>
    <row r="616" spans="1:8" ht="27.75" customHeight="1" thickBot="1" x14ac:dyDescent="0.25">
      <c r="A616" s="25">
        <f>+'HORARIO 1'!A31</f>
        <v>0</v>
      </c>
      <c r="B616" s="366">
        <f>+'HORARIO 1'!C31</f>
        <v>0</v>
      </c>
      <c r="C616" s="367"/>
      <c r="D616" s="367"/>
      <c r="E616" s="368"/>
      <c r="F616" s="366">
        <f>+'HORARIO 1'!D31</f>
        <v>0</v>
      </c>
      <c r="G616" s="367"/>
      <c r="H616" s="368"/>
    </row>
    <row r="617" spans="1:8" s="290" customFormat="1" ht="15.75" customHeight="1" thickBot="1" x14ac:dyDescent="0.25">
      <c r="A617" s="281"/>
      <c r="B617" s="372" t="s">
        <v>108</v>
      </c>
      <c r="C617" s="374"/>
      <c r="D617" s="372">
        <f>'Matrículas CET'!B29</f>
        <v>0</v>
      </c>
      <c r="E617" s="374"/>
      <c r="F617" s="289" t="s">
        <v>100</v>
      </c>
      <c r="G617" s="370">
        <f>'Matrículas CET'!D29</f>
        <v>0</v>
      </c>
      <c r="H617" s="371"/>
    </row>
    <row r="618" spans="1:8" x14ac:dyDescent="0.2">
      <c r="A618" s="362" t="s">
        <v>31</v>
      </c>
      <c r="B618" s="362"/>
      <c r="C618" s="173"/>
      <c r="D618" s="32" t="s">
        <v>37</v>
      </c>
      <c r="F618" s="27"/>
      <c r="G618" s="163" t="s">
        <v>48</v>
      </c>
    </row>
    <row r="619" spans="1:8" ht="15.95" customHeight="1" x14ac:dyDescent="0.2">
      <c r="A619" s="21" t="s">
        <v>32</v>
      </c>
      <c r="B619" s="29">
        <f>+'FASE 1'!I3</f>
        <v>20</v>
      </c>
      <c r="C619" s="26"/>
      <c r="D619" s="21" t="s">
        <v>32</v>
      </c>
      <c r="E619" s="29">
        <f>+'FASE 2'!I3</f>
        <v>20</v>
      </c>
      <c r="F619" s="58"/>
      <c r="G619" s="162" t="s">
        <v>32</v>
      </c>
      <c r="H619" s="29">
        <f>+'FASE 3'!I3</f>
        <v>20</v>
      </c>
    </row>
    <row r="620" spans="1:8" ht="15.95" customHeight="1" x14ac:dyDescent="0.2">
      <c r="A620" s="21" t="s">
        <v>5</v>
      </c>
      <c r="B620" s="30">
        <f>+'HORARIO 1'!B31</f>
        <v>0.4375</v>
      </c>
      <c r="C620" s="26"/>
      <c r="D620" s="21" t="s">
        <v>5</v>
      </c>
      <c r="E620" s="30">
        <f>+'HORARIO 2'!B31</f>
        <v>2.0833333333333332E-2</v>
      </c>
      <c r="F620" s="60"/>
      <c r="G620" s="21" t="s">
        <v>5</v>
      </c>
      <c r="H620" s="30">
        <f>+'HORARIO 3'!B31</f>
        <v>2.0833333333333332E-2</v>
      </c>
    </row>
    <row r="621" spans="1:8" ht="15.95" customHeight="1" x14ac:dyDescent="0.2">
      <c r="A621" s="21" t="s">
        <v>6</v>
      </c>
      <c r="B621" s="30">
        <f>+'FASE 1'!G35</f>
        <v>0</v>
      </c>
      <c r="C621" s="26"/>
      <c r="D621" s="21" t="s">
        <v>6</v>
      </c>
      <c r="E621" s="30">
        <f>+'FASE 2'!G35</f>
        <v>0</v>
      </c>
      <c r="F621" s="58"/>
      <c r="G621" s="21" t="s">
        <v>6</v>
      </c>
      <c r="H621" s="30">
        <f>+'FASE 3'!G35</f>
        <v>0</v>
      </c>
    </row>
    <row r="622" spans="1:8" ht="15.95" customHeight="1" x14ac:dyDescent="0.2">
      <c r="A622" s="21" t="s">
        <v>33</v>
      </c>
      <c r="B622" s="30">
        <f>+'FASE 1'!H35</f>
        <v>0</v>
      </c>
      <c r="C622" s="26"/>
      <c r="D622" s="21" t="s">
        <v>33</v>
      </c>
      <c r="E622" s="30">
        <f>+'FASE 2'!H35</f>
        <v>0</v>
      </c>
      <c r="F622" s="58"/>
      <c r="G622" s="21" t="s">
        <v>33</v>
      </c>
      <c r="H622" s="30">
        <f>+'FASE 3'!H35</f>
        <v>0</v>
      </c>
    </row>
    <row r="623" spans="1:8" ht="15.95" customHeight="1" x14ac:dyDescent="0.2">
      <c r="A623" s="21" t="s">
        <v>35</v>
      </c>
      <c r="B623" s="30">
        <f>+'FASE 1'!I35</f>
        <v>-0.4375</v>
      </c>
      <c r="C623" s="26"/>
      <c r="D623" s="21" t="s">
        <v>35</v>
      </c>
      <c r="E623" s="30">
        <f>+'FASE 2'!I35</f>
        <v>-2.0833333333333332E-2</v>
      </c>
      <c r="F623" s="58"/>
      <c r="G623" s="21" t="s">
        <v>35</v>
      </c>
      <c r="H623" s="30">
        <f>+'FASE 3'!I35</f>
        <v>-2.0833333333333332E-2</v>
      </c>
    </row>
    <row r="624" spans="1:8" ht="15.95" customHeight="1" x14ac:dyDescent="0.2">
      <c r="A624" s="21" t="s">
        <v>36</v>
      </c>
      <c r="B624" s="30">
        <f>+'FASE 1'!J35</f>
        <v>-0.4375</v>
      </c>
      <c r="C624" s="26"/>
      <c r="D624" s="21" t="s">
        <v>36</v>
      </c>
      <c r="E624" s="30">
        <f>+'FASE 2'!J35</f>
        <v>-2.0833333333333332E-2</v>
      </c>
      <c r="F624" s="58"/>
      <c r="G624" s="21" t="s">
        <v>36</v>
      </c>
      <c r="H624" s="30">
        <f>+'FASE 3'!J35</f>
        <v>-2.0833333333333332E-2</v>
      </c>
    </row>
    <row r="625" spans="1:8" ht="15.95" customHeight="1" x14ac:dyDescent="0.2">
      <c r="A625" s="21" t="s">
        <v>34</v>
      </c>
      <c r="B625" s="30">
        <f>+'FASE 1'!Q35</f>
        <v>493.0555555555556</v>
      </c>
      <c r="C625" s="26"/>
      <c r="D625" s="21" t="s">
        <v>34</v>
      </c>
      <c r="E625" s="30">
        <f>+'FASE 2'!Q35</f>
        <v>76.388888888888886</v>
      </c>
      <c r="F625" s="58"/>
      <c r="G625" s="21" t="s">
        <v>34</v>
      </c>
      <c r="H625" s="30">
        <f>+'FASE 3'!Q35</f>
        <v>76.388888888888886</v>
      </c>
    </row>
    <row r="626" spans="1:8" ht="15.95" customHeight="1" x14ac:dyDescent="0.2">
      <c r="A626" s="21" t="s">
        <v>57</v>
      </c>
      <c r="B626" s="30">
        <f>+'FASE 1'!N35</f>
        <v>0</v>
      </c>
      <c r="C626" s="26"/>
      <c r="D626" s="21" t="s">
        <v>57</v>
      </c>
      <c r="E626" s="30">
        <f>+'FASE 2'!N35</f>
        <v>0</v>
      </c>
      <c r="F626" s="58"/>
      <c r="G626" s="21" t="s">
        <v>57</v>
      </c>
      <c r="H626" s="30">
        <f>+'FASE 3'!N35</f>
        <v>0</v>
      </c>
    </row>
    <row r="627" spans="1:8" ht="15.95" customHeight="1" x14ac:dyDescent="0.2">
      <c r="A627" s="21" t="s">
        <v>7</v>
      </c>
      <c r="B627" s="31" t="e">
        <f>+'FASE 1'!R35</f>
        <v>#NUM!</v>
      </c>
      <c r="C627" s="164"/>
      <c r="D627" s="21" t="s">
        <v>7</v>
      </c>
      <c r="E627" s="31" t="e">
        <f>+'FASE 2'!R35</f>
        <v>#NUM!</v>
      </c>
      <c r="F627" s="164"/>
      <c r="G627" s="21" t="s">
        <v>7</v>
      </c>
      <c r="H627" s="31" t="e">
        <f>+'FASE 3'!R35</f>
        <v>#NUM!</v>
      </c>
    </row>
    <row r="628" spans="1:8" ht="21" customHeight="1" x14ac:dyDescent="0.2">
      <c r="A628" s="35" t="s">
        <v>38</v>
      </c>
      <c r="B628" s="38">
        <f>+'FASE 1'!T35</f>
        <v>492.6180555555556</v>
      </c>
      <c r="C628" s="166"/>
      <c r="D628" s="35" t="s">
        <v>38</v>
      </c>
      <c r="E628" s="38">
        <f>+'FASE 2'!T35</f>
        <v>76.368055555555557</v>
      </c>
      <c r="F628" s="27"/>
      <c r="G628" s="35" t="s">
        <v>38</v>
      </c>
      <c r="H628" s="38">
        <f>+'FASE 3'!T35</f>
        <v>76.368055555555557</v>
      </c>
    </row>
    <row r="629" spans="1:8" ht="21.95" customHeight="1" x14ac:dyDescent="0.2">
      <c r="A629" s="160"/>
      <c r="B629" s="161"/>
      <c r="C629" s="169"/>
      <c r="D629" s="160"/>
      <c r="E629" s="161"/>
      <c r="F629" s="169"/>
      <c r="G629" s="160"/>
      <c r="H629" s="161"/>
    </row>
    <row r="630" spans="1:8" ht="18" customHeight="1" x14ac:dyDescent="0.2">
      <c r="A630" s="34" t="s">
        <v>40</v>
      </c>
      <c r="B630" s="39" t="e">
        <f>+CLAS.PROV!#REF!</f>
        <v>#REF!</v>
      </c>
      <c r="D630" s="33" t="s">
        <v>39</v>
      </c>
      <c r="E630" s="40" t="e">
        <f>+CLAS.PROV!#REF!</f>
        <v>#REF!</v>
      </c>
    </row>
    <row r="641" spans="1:8" ht="48" customHeight="1" x14ac:dyDescent="0.2">
      <c r="B641" s="292" t="str">
        <f>B1</f>
        <v>VII Raid Sierra de la Mosca y Llanos de Sierra de Fuentes 12/10/2013</v>
      </c>
      <c r="C641" s="292"/>
      <c r="D641" s="292"/>
      <c r="E641" s="292"/>
      <c r="F641" s="292"/>
    </row>
    <row r="642" spans="1:8" ht="13.5" thickBot="1" x14ac:dyDescent="0.25"/>
    <row r="643" spans="1:8" ht="16.5" customHeight="1" thickBot="1" x14ac:dyDescent="0.25">
      <c r="A643" s="24" t="s">
        <v>9</v>
      </c>
      <c r="B643" s="363" t="s">
        <v>0</v>
      </c>
      <c r="C643" s="364"/>
      <c r="D643" s="364"/>
      <c r="E643" s="365"/>
      <c r="F643" s="363" t="s">
        <v>1</v>
      </c>
      <c r="G643" s="364"/>
      <c r="H643" s="365"/>
    </row>
    <row r="644" spans="1:8" ht="27.75" customHeight="1" thickBot="1" x14ac:dyDescent="0.25">
      <c r="A644" s="25">
        <f>+'HORARIO 1'!A32</f>
        <v>0</v>
      </c>
      <c r="B644" s="366">
        <f>+'HORARIO 1'!C32</f>
        <v>0</v>
      </c>
      <c r="C644" s="367"/>
      <c r="D644" s="367"/>
      <c r="E644" s="368"/>
      <c r="F644" s="366">
        <f>+'HORARIO 1'!D32</f>
        <v>0</v>
      </c>
      <c r="G644" s="367"/>
      <c r="H644" s="368"/>
    </row>
    <row r="645" spans="1:8" s="290" customFormat="1" ht="15.75" customHeight="1" thickBot="1" x14ac:dyDescent="0.25">
      <c r="A645" s="281"/>
      <c r="B645" s="372" t="s">
        <v>108</v>
      </c>
      <c r="C645" s="374"/>
      <c r="D645" s="372">
        <f>'Matrículas CET'!B30</f>
        <v>0</v>
      </c>
      <c r="E645" s="374"/>
      <c r="F645" s="289" t="s">
        <v>100</v>
      </c>
      <c r="G645" s="370">
        <f>'Matrículas CET'!D30</f>
        <v>0</v>
      </c>
      <c r="H645" s="371"/>
    </row>
    <row r="646" spans="1:8" x14ac:dyDescent="0.2">
      <c r="A646" s="362" t="s">
        <v>31</v>
      </c>
      <c r="B646" s="362"/>
      <c r="C646" s="173"/>
      <c r="D646" s="32" t="s">
        <v>37</v>
      </c>
      <c r="F646" s="27"/>
      <c r="G646" s="163" t="s">
        <v>48</v>
      </c>
    </row>
    <row r="647" spans="1:8" ht="15.95" customHeight="1" x14ac:dyDescent="0.2">
      <c r="A647" s="21" t="s">
        <v>32</v>
      </c>
      <c r="B647" s="29">
        <f>+'FASE 1'!I3</f>
        <v>20</v>
      </c>
      <c r="C647" s="26"/>
      <c r="D647" s="21" t="s">
        <v>32</v>
      </c>
      <c r="E647" s="29">
        <f>+'FASE 2'!I3</f>
        <v>20</v>
      </c>
      <c r="F647" s="58"/>
      <c r="G647" s="162" t="s">
        <v>32</v>
      </c>
      <c r="H647" s="29">
        <f>+'FASE 3'!I3</f>
        <v>20</v>
      </c>
    </row>
    <row r="648" spans="1:8" ht="15.95" customHeight="1" x14ac:dyDescent="0.2">
      <c r="A648" s="21" t="s">
        <v>5</v>
      </c>
      <c r="B648" s="30">
        <f>+'HORARIO 1'!B32</f>
        <v>0.4375</v>
      </c>
      <c r="C648" s="26"/>
      <c r="D648" s="21" t="s">
        <v>5</v>
      </c>
      <c r="E648" s="30">
        <f>+'HORARIO 2'!B32</f>
        <v>2.0833333333333332E-2</v>
      </c>
      <c r="F648" s="60"/>
      <c r="G648" s="21" t="s">
        <v>5</v>
      </c>
      <c r="H648" s="30">
        <f>+'HORARIO 3'!B32</f>
        <v>2.0833333333333332E-2</v>
      </c>
    </row>
    <row r="649" spans="1:8" ht="15.95" customHeight="1" x14ac:dyDescent="0.2">
      <c r="A649" s="21" t="s">
        <v>6</v>
      </c>
      <c r="B649" s="30">
        <f>+'FASE 1'!G36</f>
        <v>0</v>
      </c>
      <c r="C649" s="26"/>
      <c r="D649" s="21" t="s">
        <v>6</v>
      </c>
      <c r="E649" s="30">
        <f>+'FASE 2'!G36</f>
        <v>0</v>
      </c>
      <c r="F649" s="58"/>
      <c r="G649" s="21" t="s">
        <v>6</v>
      </c>
      <c r="H649" s="30">
        <f>+'FASE 3'!G36</f>
        <v>0</v>
      </c>
    </row>
    <row r="650" spans="1:8" ht="15.95" customHeight="1" x14ac:dyDescent="0.2">
      <c r="A650" s="21" t="s">
        <v>33</v>
      </c>
      <c r="B650" s="30">
        <f>+'FASE 1'!H36</f>
        <v>0</v>
      </c>
      <c r="C650" s="26"/>
      <c r="D650" s="21" t="s">
        <v>33</v>
      </c>
      <c r="E650" s="30">
        <f>+'FASE 2'!H36</f>
        <v>0</v>
      </c>
      <c r="F650" s="58"/>
      <c r="G650" s="21" t="s">
        <v>33</v>
      </c>
      <c r="H650" s="30">
        <f>+'FASE 3'!H36</f>
        <v>0</v>
      </c>
    </row>
    <row r="651" spans="1:8" ht="15.95" customHeight="1" x14ac:dyDescent="0.2">
      <c r="A651" s="21" t="s">
        <v>35</v>
      </c>
      <c r="B651" s="30">
        <f>+'FASE 1'!I36</f>
        <v>-0.4375</v>
      </c>
      <c r="C651" s="26"/>
      <c r="D651" s="21" t="s">
        <v>35</v>
      </c>
      <c r="E651" s="30">
        <f>+'FASE 2'!I36</f>
        <v>-2.0833333333333332E-2</v>
      </c>
      <c r="F651" s="58"/>
      <c r="G651" s="21" t="s">
        <v>35</v>
      </c>
      <c r="H651" s="30">
        <f>+'FASE 3'!I36</f>
        <v>-2.0833333333333332E-2</v>
      </c>
    </row>
    <row r="652" spans="1:8" ht="15.95" customHeight="1" x14ac:dyDescent="0.2">
      <c r="A652" s="21" t="s">
        <v>36</v>
      </c>
      <c r="B652" s="30">
        <f>+'FASE 1'!J36</f>
        <v>-0.4375</v>
      </c>
      <c r="C652" s="26"/>
      <c r="D652" s="21" t="s">
        <v>36</v>
      </c>
      <c r="E652" s="30">
        <f>+'FASE 2'!J36</f>
        <v>-2.0833333333333332E-2</v>
      </c>
      <c r="F652" s="58"/>
      <c r="G652" s="21" t="s">
        <v>36</v>
      </c>
      <c r="H652" s="30">
        <f>+'FASE 3'!J36</f>
        <v>-2.0833333333333332E-2</v>
      </c>
    </row>
    <row r="653" spans="1:8" ht="15.95" customHeight="1" x14ac:dyDescent="0.2">
      <c r="A653" s="21" t="s">
        <v>34</v>
      </c>
      <c r="B653" s="30">
        <f>+'FASE 1'!Q36</f>
        <v>493.0555555555556</v>
      </c>
      <c r="C653" s="26"/>
      <c r="D653" s="21" t="s">
        <v>34</v>
      </c>
      <c r="E653" s="30">
        <f>+'FASE 2'!Q36</f>
        <v>76.388888888888886</v>
      </c>
      <c r="F653" s="58"/>
      <c r="G653" s="21" t="s">
        <v>34</v>
      </c>
      <c r="H653" s="30">
        <f>+'FASE 3'!Q36</f>
        <v>76.388888888888886</v>
      </c>
    </row>
    <row r="654" spans="1:8" ht="15.95" customHeight="1" x14ac:dyDescent="0.2">
      <c r="A654" s="21" t="s">
        <v>57</v>
      </c>
      <c r="B654" s="30">
        <f>+'FASE 1'!N36</f>
        <v>0</v>
      </c>
      <c r="C654" s="26"/>
      <c r="D654" s="21" t="s">
        <v>57</v>
      </c>
      <c r="E654" s="30">
        <f>+'FASE 2'!N36</f>
        <v>0</v>
      </c>
      <c r="F654" s="58"/>
      <c r="G654" s="21" t="s">
        <v>57</v>
      </c>
      <c r="H654" s="30">
        <f>+'FASE 3'!N36</f>
        <v>0</v>
      </c>
    </row>
    <row r="655" spans="1:8" ht="15.95" customHeight="1" x14ac:dyDescent="0.2">
      <c r="A655" s="21" t="s">
        <v>7</v>
      </c>
      <c r="B655" s="31" t="e">
        <f>+'FASE 1'!R36</f>
        <v>#NUM!</v>
      </c>
      <c r="C655" s="164"/>
      <c r="D655" s="21" t="s">
        <v>7</v>
      </c>
      <c r="E655" s="31" t="e">
        <f>+'FASE 2'!R36</f>
        <v>#NUM!</v>
      </c>
      <c r="F655" s="164"/>
      <c r="G655" s="21" t="s">
        <v>7</v>
      </c>
      <c r="H655" s="31" t="e">
        <f>+'FASE 3'!R36</f>
        <v>#NUM!</v>
      </c>
    </row>
    <row r="656" spans="1:8" ht="21" customHeight="1" x14ac:dyDescent="0.2">
      <c r="A656" s="35" t="s">
        <v>38</v>
      </c>
      <c r="B656" s="38">
        <f>+'FASE 1'!T36</f>
        <v>492.6180555555556</v>
      </c>
      <c r="C656" s="166"/>
      <c r="D656" s="35" t="s">
        <v>38</v>
      </c>
      <c r="E656" s="38">
        <f>+'FASE 2'!T36</f>
        <v>76.368055555555557</v>
      </c>
      <c r="F656" s="166"/>
      <c r="G656" s="35" t="s">
        <v>38</v>
      </c>
      <c r="H656" s="38">
        <f>+'FASE 3'!T36</f>
        <v>76.368055555555557</v>
      </c>
    </row>
    <row r="657" spans="1:8" ht="21.95" customHeight="1" x14ac:dyDescent="0.2">
      <c r="A657" s="160"/>
      <c r="B657" s="161"/>
      <c r="C657" s="169"/>
      <c r="D657" s="160"/>
      <c r="E657" s="161"/>
      <c r="F657" s="169"/>
      <c r="G657" s="160"/>
      <c r="H657" s="161"/>
    </row>
    <row r="658" spans="1:8" ht="18" customHeight="1" x14ac:dyDescent="0.2">
      <c r="A658" s="34" t="s">
        <v>40</v>
      </c>
      <c r="B658" s="39" t="e">
        <f>+CLAS.PROV!#REF!</f>
        <v>#REF!</v>
      </c>
      <c r="D658" s="33" t="s">
        <v>39</v>
      </c>
      <c r="E658" s="40" t="e">
        <f>+CLAS.PROV!#REF!</f>
        <v>#REF!</v>
      </c>
    </row>
    <row r="660" spans="1:8" ht="48" customHeight="1" x14ac:dyDescent="0.2">
      <c r="B660" s="292" t="str">
        <f>B1</f>
        <v>VII Raid Sierra de la Mosca y Llanos de Sierra de Fuentes 12/10/2013</v>
      </c>
      <c r="C660" s="292"/>
      <c r="D660" s="292"/>
      <c r="E660" s="292"/>
      <c r="F660" s="292"/>
    </row>
    <row r="661" spans="1:8" ht="13.5" thickBot="1" x14ac:dyDescent="0.25"/>
    <row r="662" spans="1:8" ht="16.5" customHeight="1" thickBot="1" x14ac:dyDescent="0.25">
      <c r="A662" s="24" t="s">
        <v>9</v>
      </c>
      <c r="B662" s="363" t="s">
        <v>0</v>
      </c>
      <c r="C662" s="364"/>
      <c r="D662" s="364"/>
      <c r="E662" s="365"/>
      <c r="F662" s="363" t="s">
        <v>1</v>
      </c>
      <c r="G662" s="364"/>
      <c r="H662" s="365"/>
    </row>
    <row r="663" spans="1:8" ht="27.75" customHeight="1" thickBot="1" x14ac:dyDescent="0.25">
      <c r="A663" s="25">
        <f>+'HORARIO 1'!A33</f>
        <v>0</v>
      </c>
      <c r="B663" s="366">
        <f>+'HORARIO 1'!C33</f>
        <v>0</v>
      </c>
      <c r="C663" s="367"/>
      <c r="D663" s="367"/>
      <c r="E663" s="368"/>
      <c r="F663" s="366">
        <f>+'HORARIO 1'!D33</f>
        <v>0</v>
      </c>
      <c r="G663" s="367"/>
      <c r="H663" s="368"/>
    </row>
    <row r="664" spans="1:8" s="290" customFormat="1" ht="15.75" customHeight="1" thickBot="1" x14ac:dyDescent="0.25">
      <c r="A664" s="281"/>
      <c r="B664" s="372" t="s">
        <v>108</v>
      </c>
      <c r="C664" s="374"/>
      <c r="D664" s="372">
        <f>'Matrículas CET'!B31</f>
        <v>0</v>
      </c>
      <c r="E664" s="374"/>
      <c r="F664" s="289" t="s">
        <v>100</v>
      </c>
      <c r="G664" s="370">
        <f>'Matrículas CET'!D31</f>
        <v>0</v>
      </c>
      <c r="H664" s="371"/>
    </row>
    <row r="665" spans="1:8" x14ac:dyDescent="0.2">
      <c r="A665" s="362" t="s">
        <v>31</v>
      </c>
      <c r="B665" s="362"/>
      <c r="C665" s="173"/>
      <c r="D665" s="32" t="s">
        <v>37</v>
      </c>
      <c r="F665" s="27"/>
      <c r="G665" s="163" t="s">
        <v>48</v>
      </c>
    </row>
    <row r="666" spans="1:8" ht="15.95" customHeight="1" x14ac:dyDescent="0.2">
      <c r="A666" s="21" t="s">
        <v>32</v>
      </c>
      <c r="B666" s="29">
        <f>+'FASE 1'!I3</f>
        <v>20</v>
      </c>
      <c r="C666" s="26"/>
      <c r="D666" s="21" t="s">
        <v>32</v>
      </c>
      <c r="E666" s="29">
        <f>+'FASE 2'!I3</f>
        <v>20</v>
      </c>
      <c r="F666" s="58"/>
      <c r="G666" s="162" t="s">
        <v>32</v>
      </c>
      <c r="H666" s="29">
        <f>+'FASE 3'!I3</f>
        <v>20</v>
      </c>
    </row>
    <row r="667" spans="1:8" ht="15.95" customHeight="1" x14ac:dyDescent="0.2">
      <c r="A667" s="21" t="s">
        <v>5</v>
      </c>
      <c r="B667" s="30">
        <f>+'HORARIO 1'!B33</f>
        <v>0.4375</v>
      </c>
      <c r="C667" s="26"/>
      <c r="D667" s="21" t="s">
        <v>5</v>
      </c>
      <c r="E667" s="30">
        <f>+'HORARIO 2'!B33</f>
        <v>2.0833333333333332E-2</v>
      </c>
      <c r="F667" s="60"/>
      <c r="G667" s="21" t="s">
        <v>5</v>
      </c>
      <c r="H667" s="30">
        <f>+'HORARIO 3'!B33</f>
        <v>2.0833333333333332E-2</v>
      </c>
    </row>
    <row r="668" spans="1:8" ht="15.95" customHeight="1" x14ac:dyDescent="0.2">
      <c r="A668" s="21" t="s">
        <v>6</v>
      </c>
      <c r="B668" s="30">
        <f>+'FASE 1'!G37</f>
        <v>0</v>
      </c>
      <c r="C668" s="26"/>
      <c r="D668" s="21" t="s">
        <v>6</v>
      </c>
      <c r="E668" s="30">
        <f>+'FASE 2'!G37</f>
        <v>0</v>
      </c>
      <c r="F668" s="58"/>
      <c r="G668" s="21" t="s">
        <v>6</v>
      </c>
      <c r="H668" s="30">
        <f>+'FASE 3'!G37</f>
        <v>0</v>
      </c>
    </row>
    <row r="669" spans="1:8" ht="15.95" customHeight="1" x14ac:dyDescent="0.2">
      <c r="A669" s="21" t="s">
        <v>33</v>
      </c>
      <c r="B669" s="30">
        <f>+'FASE 1'!H37</f>
        <v>0</v>
      </c>
      <c r="C669" s="26"/>
      <c r="D669" s="21" t="s">
        <v>33</v>
      </c>
      <c r="E669" s="30">
        <f>+'FASE 2'!H37</f>
        <v>0</v>
      </c>
      <c r="F669" s="58"/>
      <c r="G669" s="21" t="s">
        <v>33</v>
      </c>
      <c r="H669" s="30">
        <f>+'FASE 3'!H37</f>
        <v>0</v>
      </c>
    </row>
    <row r="670" spans="1:8" ht="15.95" customHeight="1" x14ac:dyDescent="0.2">
      <c r="A670" s="21" t="s">
        <v>35</v>
      </c>
      <c r="B670" s="30">
        <f>+'FASE 1'!I37</f>
        <v>-0.4375</v>
      </c>
      <c r="C670" s="26"/>
      <c r="D670" s="21" t="s">
        <v>35</v>
      </c>
      <c r="E670" s="30">
        <f>+'FASE 2'!I37</f>
        <v>-2.0833333333333332E-2</v>
      </c>
      <c r="F670" s="58"/>
      <c r="G670" s="21" t="s">
        <v>35</v>
      </c>
      <c r="H670" s="30">
        <f>+'FASE 3'!I37</f>
        <v>-2.0833333333333332E-2</v>
      </c>
    </row>
    <row r="671" spans="1:8" ht="15.95" customHeight="1" x14ac:dyDescent="0.2">
      <c r="A671" s="21" t="s">
        <v>36</v>
      </c>
      <c r="B671" s="30">
        <f>+'FASE 1'!J37</f>
        <v>-0.4375</v>
      </c>
      <c r="C671" s="26"/>
      <c r="D671" s="21" t="s">
        <v>36</v>
      </c>
      <c r="E671" s="30">
        <f>+'FASE 2'!J37</f>
        <v>-2.0833333333333332E-2</v>
      </c>
      <c r="F671" s="58"/>
      <c r="G671" s="21" t="s">
        <v>36</v>
      </c>
      <c r="H671" s="30">
        <f>+'FASE 3'!J37</f>
        <v>-2.0833333333333332E-2</v>
      </c>
    </row>
    <row r="672" spans="1:8" ht="15.95" customHeight="1" x14ac:dyDescent="0.2">
      <c r="A672" s="21" t="s">
        <v>34</v>
      </c>
      <c r="B672" s="30">
        <f>+'FASE 1'!Q37</f>
        <v>493.0555555555556</v>
      </c>
      <c r="C672" s="26"/>
      <c r="D672" s="21" t="s">
        <v>34</v>
      </c>
      <c r="E672" s="30">
        <f>+'FASE 2'!Q37</f>
        <v>76.388888888888886</v>
      </c>
      <c r="F672" s="58"/>
      <c r="G672" s="21" t="s">
        <v>34</v>
      </c>
      <c r="H672" s="30">
        <f>+'FASE 3'!Q37</f>
        <v>76.388888888888886</v>
      </c>
    </row>
    <row r="673" spans="1:8" ht="15.95" customHeight="1" x14ac:dyDescent="0.2">
      <c r="A673" s="21" t="s">
        <v>57</v>
      </c>
      <c r="B673" s="30">
        <f>+'FASE 1'!N37</f>
        <v>0</v>
      </c>
      <c r="C673" s="26"/>
      <c r="D673" s="21" t="s">
        <v>57</v>
      </c>
      <c r="E673" s="30">
        <f>+'FASE 2'!N37</f>
        <v>0</v>
      </c>
      <c r="F673" s="58"/>
      <c r="G673" s="21" t="s">
        <v>57</v>
      </c>
      <c r="H673" s="30">
        <f>+'FASE 3'!N37</f>
        <v>0</v>
      </c>
    </row>
    <row r="674" spans="1:8" ht="15.95" customHeight="1" x14ac:dyDescent="0.2">
      <c r="A674" s="21" t="s">
        <v>7</v>
      </c>
      <c r="B674" s="31" t="e">
        <f>+'FASE 1'!R37</f>
        <v>#NUM!</v>
      </c>
      <c r="C674" s="164"/>
      <c r="D674" s="21" t="s">
        <v>7</v>
      </c>
      <c r="E674" s="31" t="e">
        <f>+'FASE 2'!R37</f>
        <v>#NUM!</v>
      </c>
      <c r="F674" s="164"/>
      <c r="G674" s="21" t="s">
        <v>7</v>
      </c>
      <c r="H674" s="31" t="e">
        <f>+'FASE 3'!R37</f>
        <v>#NUM!</v>
      </c>
    </row>
    <row r="675" spans="1:8" ht="21" customHeight="1" x14ac:dyDescent="0.2">
      <c r="A675" s="35" t="s">
        <v>38</v>
      </c>
      <c r="B675" s="38">
        <f>+'FASE 1'!T37</f>
        <v>492.6180555555556</v>
      </c>
      <c r="C675" s="166"/>
      <c r="D675" s="35" t="s">
        <v>38</v>
      </c>
      <c r="E675" s="38">
        <f>+'FASE 2'!T37</f>
        <v>76.368055555555557</v>
      </c>
      <c r="F675" s="166"/>
      <c r="G675" s="35" t="s">
        <v>38</v>
      </c>
      <c r="H675" s="38">
        <f>+'FASE 3'!T37</f>
        <v>76.368055555555557</v>
      </c>
    </row>
    <row r="676" spans="1:8" ht="21.95" customHeight="1" x14ac:dyDescent="0.2">
      <c r="A676" s="160"/>
      <c r="B676" s="161"/>
      <c r="C676" s="169"/>
      <c r="D676" s="160"/>
      <c r="E676" s="161"/>
      <c r="F676" s="169"/>
      <c r="G676" s="160"/>
      <c r="H676" s="161"/>
    </row>
    <row r="677" spans="1:8" ht="18" customHeight="1" x14ac:dyDescent="0.2">
      <c r="A677" s="34" t="s">
        <v>40</v>
      </c>
      <c r="B677" s="39" t="e">
        <f>+CLAS.PROV!#REF!</f>
        <v>#REF!</v>
      </c>
      <c r="D677" s="33" t="s">
        <v>39</v>
      </c>
      <c r="E677" s="40" t="e">
        <f>+CLAS.PROV!#REF!</f>
        <v>#REF!</v>
      </c>
    </row>
    <row r="688" spans="1:8" ht="48" customHeight="1" x14ac:dyDescent="0.2">
      <c r="B688" s="292" t="str">
        <f>B1</f>
        <v>VII Raid Sierra de la Mosca y Llanos de Sierra de Fuentes 12/10/2013</v>
      </c>
      <c r="C688" s="292"/>
      <c r="D688" s="292"/>
      <c r="E688" s="292"/>
      <c r="F688" s="292"/>
    </row>
    <row r="689" spans="1:8" ht="13.5" thickBot="1" x14ac:dyDescent="0.25"/>
    <row r="690" spans="1:8" ht="16.5" customHeight="1" thickBot="1" x14ac:dyDescent="0.25">
      <c r="A690" s="24" t="s">
        <v>9</v>
      </c>
      <c r="B690" s="363" t="s">
        <v>0</v>
      </c>
      <c r="C690" s="364"/>
      <c r="D690" s="364"/>
      <c r="E690" s="365"/>
      <c r="F690" s="363" t="s">
        <v>1</v>
      </c>
      <c r="G690" s="364"/>
      <c r="H690" s="365"/>
    </row>
    <row r="691" spans="1:8" ht="27.75" customHeight="1" thickBot="1" x14ac:dyDescent="0.25">
      <c r="A691" s="25">
        <f>+'HORARIO 1'!A34</f>
        <v>0</v>
      </c>
      <c r="B691" s="366">
        <f>+'HORARIO 1'!C34</f>
        <v>0</v>
      </c>
      <c r="C691" s="367"/>
      <c r="D691" s="367"/>
      <c r="E691" s="368"/>
      <c r="F691" s="366">
        <f>+'HORARIO 1'!D34</f>
        <v>0</v>
      </c>
      <c r="G691" s="367"/>
      <c r="H691" s="368"/>
    </row>
    <row r="692" spans="1:8" s="290" customFormat="1" ht="15.75" customHeight="1" thickBot="1" x14ac:dyDescent="0.25">
      <c r="A692" s="281"/>
      <c r="B692" s="372" t="s">
        <v>108</v>
      </c>
      <c r="C692" s="374"/>
      <c r="D692" s="372">
        <f>'Matrículas CET'!B32</f>
        <v>0</v>
      </c>
      <c r="E692" s="374"/>
      <c r="F692" s="289" t="s">
        <v>100</v>
      </c>
      <c r="G692" s="370">
        <f>'Matrículas CET'!D32</f>
        <v>0</v>
      </c>
      <c r="H692" s="371"/>
    </row>
    <row r="693" spans="1:8" x14ac:dyDescent="0.2">
      <c r="A693" s="362" t="s">
        <v>31</v>
      </c>
      <c r="B693" s="362"/>
      <c r="C693" s="173"/>
      <c r="D693" s="32" t="s">
        <v>37</v>
      </c>
      <c r="F693" s="27"/>
      <c r="G693" s="163" t="s">
        <v>48</v>
      </c>
    </row>
    <row r="694" spans="1:8" ht="15.95" customHeight="1" x14ac:dyDescent="0.2">
      <c r="A694" s="21" t="s">
        <v>32</v>
      </c>
      <c r="B694" s="29">
        <f>+'FASE 1'!I3</f>
        <v>20</v>
      </c>
      <c r="C694" s="26"/>
      <c r="D694" s="21" t="s">
        <v>32</v>
      </c>
      <c r="E694" s="29">
        <f>+'FASE 2'!I3</f>
        <v>20</v>
      </c>
      <c r="F694" s="58"/>
      <c r="G694" s="162" t="s">
        <v>32</v>
      </c>
      <c r="H694" s="29">
        <f>+'FASE 3'!I3</f>
        <v>20</v>
      </c>
    </row>
    <row r="695" spans="1:8" ht="15.95" customHeight="1" x14ac:dyDescent="0.2">
      <c r="A695" s="21" t="s">
        <v>5</v>
      </c>
      <c r="B695" s="30">
        <f>+'HORARIO 1'!B34</f>
        <v>0.4375</v>
      </c>
      <c r="C695" s="26"/>
      <c r="D695" s="21" t="s">
        <v>5</v>
      </c>
      <c r="E695" s="30">
        <f>+'HORARIO 2'!B34</f>
        <v>2.0833333333333332E-2</v>
      </c>
      <c r="F695" s="60"/>
      <c r="G695" s="21" t="s">
        <v>5</v>
      </c>
      <c r="H695" s="30">
        <f>+'HORARIO 3'!B34</f>
        <v>2.0833333333333332E-2</v>
      </c>
    </row>
    <row r="696" spans="1:8" ht="15.95" customHeight="1" x14ac:dyDescent="0.2">
      <c r="A696" s="21" t="s">
        <v>6</v>
      </c>
      <c r="B696" s="30">
        <f>+'FASE 1'!G38</f>
        <v>0</v>
      </c>
      <c r="C696" s="26"/>
      <c r="D696" s="21" t="s">
        <v>6</v>
      </c>
      <c r="E696" s="30">
        <f>+'FASE 2'!G38</f>
        <v>0</v>
      </c>
      <c r="F696" s="58"/>
      <c r="G696" s="21" t="s">
        <v>6</v>
      </c>
      <c r="H696" s="30">
        <f>+'FASE 3'!G38</f>
        <v>0</v>
      </c>
    </row>
    <row r="697" spans="1:8" ht="15.95" customHeight="1" x14ac:dyDescent="0.2">
      <c r="A697" s="21" t="s">
        <v>33</v>
      </c>
      <c r="B697" s="30">
        <f>+'FASE 1'!H38</f>
        <v>0</v>
      </c>
      <c r="C697" s="26"/>
      <c r="D697" s="21" t="s">
        <v>33</v>
      </c>
      <c r="E697" s="30">
        <f>+'FASE 2'!H38</f>
        <v>0</v>
      </c>
      <c r="F697" s="58"/>
      <c r="G697" s="21" t="s">
        <v>33</v>
      </c>
      <c r="H697" s="30">
        <f>+'FASE 3'!H38</f>
        <v>0</v>
      </c>
    </row>
    <row r="698" spans="1:8" ht="15.95" customHeight="1" x14ac:dyDescent="0.2">
      <c r="A698" s="21" t="s">
        <v>35</v>
      </c>
      <c r="B698" s="30">
        <f>+'FASE 1'!I38</f>
        <v>-0.4375</v>
      </c>
      <c r="C698" s="26"/>
      <c r="D698" s="21" t="s">
        <v>35</v>
      </c>
      <c r="E698" s="30">
        <f>+'FASE 2'!I38</f>
        <v>-2.0833333333333332E-2</v>
      </c>
      <c r="F698" s="58"/>
      <c r="G698" s="21" t="s">
        <v>35</v>
      </c>
      <c r="H698" s="30">
        <f>+'FASE 3'!I38</f>
        <v>-2.0833333333333332E-2</v>
      </c>
    </row>
    <row r="699" spans="1:8" ht="15.95" customHeight="1" x14ac:dyDescent="0.2">
      <c r="A699" s="21" t="s">
        <v>36</v>
      </c>
      <c r="B699" s="30">
        <f>+'FASE 1'!J38</f>
        <v>-0.4375</v>
      </c>
      <c r="C699" s="26"/>
      <c r="D699" s="21" t="s">
        <v>36</v>
      </c>
      <c r="E699" s="30">
        <f>+'FASE 2'!J38</f>
        <v>-2.0833333333333332E-2</v>
      </c>
      <c r="F699" s="58"/>
      <c r="G699" s="21" t="s">
        <v>36</v>
      </c>
      <c r="H699" s="30">
        <f>+'FASE 3'!J38</f>
        <v>-2.0833333333333332E-2</v>
      </c>
    </row>
    <row r="700" spans="1:8" ht="15.95" customHeight="1" x14ac:dyDescent="0.2">
      <c r="A700" s="21" t="s">
        <v>34</v>
      </c>
      <c r="B700" s="30">
        <f>+'FASE 1'!Q38</f>
        <v>493.0555555555556</v>
      </c>
      <c r="C700" s="26"/>
      <c r="D700" s="21" t="s">
        <v>34</v>
      </c>
      <c r="E700" s="30">
        <f>+'FASE 2'!Q38</f>
        <v>76.388888888888886</v>
      </c>
      <c r="F700" s="58"/>
      <c r="G700" s="21" t="s">
        <v>34</v>
      </c>
      <c r="H700" s="30">
        <f>+'FASE 3'!Q38</f>
        <v>76.388888888888886</v>
      </c>
    </row>
    <row r="701" spans="1:8" ht="15.95" customHeight="1" x14ac:dyDescent="0.2">
      <c r="A701" s="21" t="s">
        <v>57</v>
      </c>
      <c r="B701" s="30">
        <f>+'FASE 1'!N38</f>
        <v>0</v>
      </c>
      <c r="C701" s="26"/>
      <c r="D701" s="21" t="s">
        <v>57</v>
      </c>
      <c r="E701" s="30">
        <f>+'FASE 2'!N38</f>
        <v>0</v>
      </c>
      <c r="F701" s="58"/>
      <c r="G701" s="21" t="s">
        <v>57</v>
      </c>
      <c r="H701" s="30">
        <f>+'FASE 3'!N38</f>
        <v>0</v>
      </c>
    </row>
    <row r="702" spans="1:8" ht="15.95" customHeight="1" x14ac:dyDescent="0.2">
      <c r="A702" s="21" t="s">
        <v>7</v>
      </c>
      <c r="B702" s="31" t="e">
        <f>+'FASE 1'!R38</f>
        <v>#NUM!</v>
      </c>
      <c r="C702" s="164"/>
      <c r="D702" s="21" t="s">
        <v>7</v>
      </c>
      <c r="E702" s="31" t="e">
        <f>+'FASE 2'!R38</f>
        <v>#NUM!</v>
      </c>
      <c r="F702" s="164"/>
      <c r="G702" s="21" t="s">
        <v>7</v>
      </c>
      <c r="H702" s="31" t="e">
        <f>+'FASE 3'!R38</f>
        <v>#NUM!</v>
      </c>
    </row>
    <row r="703" spans="1:8" ht="21" customHeight="1" x14ac:dyDescent="0.2">
      <c r="A703" s="35" t="s">
        <v>38</v>
      </c>
      <c r="B703" s="38">
        <f>+'FASE 1'!T38</f>
        <v>492.6180555555556</v>
      </c>
      <c r="C703" s="166"/>
      <c r="D703" s="35" t="s">
        <v>38</v>
      </c>
      <c r="E703" s="38">
        <f>+'FASE 2'!T38</f>
        <v>76.368055555555557</v>
      </c>
      <c r="F703" s="27"/>
      <c r="G703" s="35" t="s">
        <v>38</v>
      </c>
      <c r="H703" s="38">
        <f>+'FASE 3'!T38</f>
        <v>76.368055555555557</v>
      </c>
    </row>
    <row r="704" spans="1:8" ht="21.95" customHeight="1" x14ac:dyDescent="0.2">
      <c r="A704" s="160"/>
      <c r="B704" s="161"/>
      <c r="C704" s="169"/>
      <c r="D704" s="160"/>
      <c r="E704" s="161"/>
      <c r="F704" s="169"/>
      <c r="G704" s="160"/>
      <c r="H704" s="161"/>
    </row>
    <row r="705" spans="1:8" ht="18" customHeight="1" x14ac:dyDescent="0.2">
      <c r="A705" s="34" t="s">
        <v>40</v>
      </c>
      <c r="B705" s="39" t="e">
        <f>+CLAS.PROV!#REF!</f>
        <v>#REF!</v>
      </c>
      <c r="D705" s="33" t="s">
        <v>39</v>
      </c>
      <c r="E705" s="40" t="e">
        <f>+CLAS.PROV!#REF!</f>
        <v>#REF!</v>
      </c>
    </row>
    <row r="707" spans="1:8" ht="48" customHeight="1" x14ac:dyDescent="0.2">
      <c r="B707" s="292" t="str">
        <f>B1</f>
        <v>VII Raid Sierra de la Mosca y Llanos de Sierra de Fuentes 12/10/2013</v>
      </c>
      <c r="C707" s="292"/>
      <c r="D707" s="292"/>
      <c r="E707" s="292"/>
      <c r="F707" s="292"/>
    </row>
    <row r="708" spans="1:8" ht="13.5" thickBot="1" x14ac:dyDescent="0.25"/>
    <row r="709" spans="1:8" ht="16.5" customHeight="1" thickBot="1" x14ac:dyDescent="0.25">
      <c r="A709" s="24" t="s">
        <v>9</v>
      </c>
      <c r="B709" s="363" t="s">
        <v>0</v>
      </c>
      <c r="C709" s="364"/>
      <c r="D709" s="364"/>
      <c r="E709" s="365"/>
      <c r="F709" s="363" t="s">
        <v>1</v>
      </c>
      <c r="G709" s="364"/>
      <c r="H709" s="365"/>
    </row>
    <row r="710" spans="1:8" ht="27.75" customHeight="1" thickBot="1" x14ac:dyDescent="0.25">
      <c r="A710" s="25">
        <f>+'HORARIO 1'!A35</f>
        <v>0</v>
      </c>
      <c r="B710" s="366">
        <f>+'HORARIO 1'!C35</f>
        <v>0</v>
      </c>
      <c r="C710" s="367"/>
      <c r="D710" s="367"/>
      <c r="E710" s="368"/>
      <c r="F710" s="366">
        <f>+'HORARIO 1'!D35</f>
        <v>0</v>
      </c>
      <c r="G710" s="367"/>
      <c r="H710" s="368"/>
    </row>
    <row r="711" spans="1:8" s="290" customFormat="1" ht="15.75" customHeight="1" thickBot="1" x14ac:dyDescent="0.25">
      <c r="A711" s="281"/>
      <c r="B711" s="372" t="s">
        <v>108</v>
      </c>
      <c r="C711" s="374"/>
      <c r="D711" s="372">
        <f>'Matrículas CET'!B33</f>
        <v>0</v>
      </c>
      <c r="E711" s="374"/>
      <c r="F711" s="289" t="s">
        <v>100</v>
      </c>
      <c r="G711" s="370">
        <f>'Matrículas CET'!D33</f>
        <v>0</v>
      </c>
      <c r="H711" s="371"/>
    </row>
    <row r="712" spans="1:8" x14ac:dyDescent="0.2">
      <c r="A712" s="362" t="s">
        <v>31</v>
      </c>
      <c r="B712" s="362"/>
      <c r="C712" s="173"/>
      <c r="D712" s="32" t="s">
        <v>37</v>
      </c>
      <c r="F712" s="27"/>
      <c r="G712" s="163" t="s">
        <v>48</v>
      </c>
    </row>
    <row r="713" spans="1:8" ht="15.95" customHeight="1" x14ac:dyDescent="0.2">
      <c r="A713" s="21" t="s">
        <v>32</v>
      </c>
      <c r="B713" s="29">
        <f>+'FASE 1'!I3</f>
        <v>20</v>
      </c>
      <c r="C713" s="26"/>
      <c r="D713" s="21" t="s">
        <v>32</v>
      </c>
      <c r="E713" s="29">
        <f>+'FASE 2'!I3</f>
        <v>20</v>
      </c>
      <c r="F713" s="58"/>
      <c r="G713" s="162" t="s">
        <v>32</v>
      </c>
      <c r="H713" s="29">
        <f>+'FASE 3'!I3</f>
        <v>20</v>
      </c>
    </row>
    <row r="714" spans="1:8" ht="15.95" customHeight="1" x14ac:dyDescent="0.2">
      <c r="A714" s="21" t="s">
        <v>5</v>
      </c>
      <c r="B714" s="30">
        <f>+'HORARIO 1'!B35</f>
        <v>0.4375</v>
      </c>
      <c r="C714" s="26"/>
      <c r="D714" s="21" t="s">
        <v>5</v>
      </c>
      <c r="E714" s="30">
        <f>+'HORARIO 2'!B35</f>
        <v>2.0833333333333332E-2</v>
      </c>
      <c r="F714" s="60"/>
      <c r="G714" s="21" t="s">
        <v>5</v>
      </c>
      <c r="H714" s="30">
        <f>+'HORARIO 3'!B35</f>
        <v>2.0833333333333332E-2</v>
      </c>
    </row>
    <row r="715" spans="1:8" ht="15.95" customHeight="1" x14ac:dyDescent="0.2">
      <c r="A715" s="21" t="s">
        <v>6</v>
      </c>
      <c r="B715" s="30">
        <f>+'FASE 1'!G39</f>
        <v>0</v>
      </c>
      <c r="C715" s="26"/>
      <c r="D715" s="21" t="s">
        <v>6</v>
      </c>
      <c r="E715" s="30">
        <f>+'FASE 2'!G39</f>
        <v>0</v>
      </c>
      <c r="F715" s="58"/>
      <c r="G715" s="21" t="s">
        <v>6</v>
      </c>
      <c r="H715" s="30">
        <f>+'FASE 3'!G39</f>
        <v>0</v>
      </c>
    </row>
    <row r="716" spans="1:8" ht="15.95" customHeight="1" x14ac:dyDescent="0.2">
      <c r="A716" s="21" t="s">
        <v>33</v>
      </c>
      <c r="B716" s="30">
        <f>+'FASE 1'!H39</f>
        <v>0</v>
      </c>
      <c r="C716" s="26"/>
      <c r="D716" s="21" t="s">
        <v>33</v>
      </c>
      <c r="E716" s="30">
        <f>+'FASE 2'!H39</f>
        <v>0</v>
      </c>
      <c r="F716" s="58"/>
      <c r="G716" s="21" t="s">
        <v>33</v>
      </c>
      <c r="H716" s="30">
        <f>+'FASE 3'!H39</f>
        <v>0</v>
      </c>
    </row>
    <row r="717" spans="1:8" ht="15.95" customHeight="1" x14ac:dyDescent="0.2">
      <c r="A717" s="21" t="s">
        <v>35</v>
      </c>
      <c r="B717" s="30">
        <f>+'FASE 1'!I39</f>
        <v>-0.4375</v>
      </c>
      <c r="C717" s="26"/>
      <c r="D717" s="21" t="s">
        <v>35</v>
      </c>
      <c r="E717" s="30">
        <f>+'FASE 2'!I39</f>
        <v>-2.0833333333333332E-2</v>
      </c>
      <c r="F717" s="58"/>
      <c r="G717" s="21" t="s">
        <v>35</v>
      </c>
      <c r="H717" s="30">
        <f>+'FASE 3'!I39</f>
        <v>-2.0833333333333332E-2</v>
      </c>
    </row>
    <row r="718" spans="1:8" ht="15.95" customHeight="1" x14ac:dyDescent="0.2">
      <c r="A718" s="21" t="s">
        <v>36</v>
      </c>
      <c r="B718" s="30">
        <f>+'FASE 1'!J39</f>
        <v>-0.4375</v>
      </c>
      <c r="C718" s="26"/>
      <c r="D718" s="21" t="s">
        <v>36</v>
      </c>
      <c r="E718" s="30">
        <f>+'FASE 2'!J39</f>
        <v>-2.0833333333333332E-2</v>
      </c>
      <c r="F718" s="58"/>
      <c r="G718" s="21" t="s">
        <v>36</v>
      </c>
      <c r="H718" s="30">
        <f>+'FASE 3'!J39</f>
        <v>-2.0833333333333332E-2</v>
      </c>
    </row>
    <row r="719" spans="1:8" ht="15.95" customHeight="1" x14ac:dyDescent="0.2">
      <c r="A719" s="21" t="s">
        <v>34</v>
      </c>
      <c r="B719" s="30">
        <f>+'FASE 1'!Q39</f>
        <v>493.0555555555556</v>
      </c>
      <c r="C719" s="26"/>
      <c r="D719" s="21" t="s">
        <v>34</v>
      </c>
      <c r="E719" s="30">
        <f>+'FASE 2'!Q39</f>
        <v>76.388888888888886</v>
      </c>
      <c r="F719" s="58"/>
      <c r="G719" s="21" t="s">
        <v>34</v>
      </c>
      <c r="H719" s="30">
        <f>+'FASE 3'!Q39</f>
        <v>76.388888888888886</v>
      </c>
    </row>
    <row r="720" spans="1:8" ht="15.95" customHeight="1" x14ac:dyDescent="0.2">
      <c r="A720" s="21" t="s">
        <v>57</v>
      </c>
      <c r="B720" s="30">
        <f>+'FASE 1'!N39</f>
        <v>0</v>
      </c>
      <c r="C720" s="26"/>
      <c r="D720" s="21" t="s">
        <v>57</v>
      </c>
      <c r="E720" s="30">
        <f>+'FASE 2'!N39</f>
        <v>0</v>
      </c>
      <c r="F720" s="58"/>
      <c r="G720" s="21" t="s">
        <v>57</v>
      </c>
      <c r="H720" s="30">
        <f>+'FASE 3'!N39</f>
        <v>0</v>
      </c>
    </row>
    <row r="721" spans="1:8" ht="15.95" customHeight="1" x14ac:dyDescent="0.2">
      <c r="A721" s="21" t="s">
        <v>7</v>
      </c>
      <c r="B721" s="31" t="e">
        <f>+'FASE 1'!R39</f>
        <v>#NUM!</v>
      </c>
      <c r="C721" s="164"/>
      <c r="D721" s="21" t="s">
        <v>7</v>
      </c>
      <c r="E721" s="31" t="e">
        <f>+'FASE 2'!R39</f>
        <v>#NUM!</v>
      </c>
      <c r="F721" s="164"/>
      <c r="G721" s="21" t="s">
        <v>7</v>
      </c>
      <c r="H721" s="31" t="e">
        <f>+'FASE 3'!R39</f>
        <v>#NUM!</v>
      </c>
    </row>
    <row r="722" spans="1:8" ht="21" customHeight="1" x14ac:dyDescent="0.2">
      <c r="A722" s="35" t="s">
        <v>38</v>
      </c>
      <c r="B722" s="38">
        <f>+'FASE 1'!T39</f>
        <v>492.6180555555556</v>
      </c>
      <c r="C722" s="166"/>
      <c r="D722" s="35" t="s">
        <v>38</v>
      </c>
      <c r="E722" s="38">
        <f>+'FASE 2'!T39</f>
        <v>76.368055555555557</v>
      </c>
      <c r="F722" s="166"/>
      <c r="G722" s="35" t="s">
        <v>38</v>
      </c>
      <c r="H722" s="38">
        <f>+'FASE 3'!T39</f>
        <v>76.368055555555557</v>
      </c>
    </row>
    <row r="723" spans="1:8" ht="21.95" customHeight="1" x14ac:dyDescent="0.2">
      <c r="A723" s="160"/>
      <c r="B723" s="161"/>
      <c r="C723" s="169"/>
      <c r="D723" s="160"/>
      <c r="E723" s="161"/>
      <c r="F723" s="169"/>
      <c r="G723" s="160"/>
      <c r="H723" s="161"/>
    </row>
    <row r="724" spans="1:8" ht="18" customHeight="1" x14ac:dyDescent="0.2">
      <c r="A724" s="34" t="s">
        <v>40</v>
      </c>
      <c r="B724" s="39" t="e">
        <f>+CLAS.PROV!#REF!</f>
        <v>#REF!</v>
      </c>
      <c r="D724" s="33" t="s">
        <v>39</v>
      </c>
      <c r="E724" s="40" t="e">
        <f>+CLAS.PROV!#REF!</f>
        <v>#REF!</v>
      </c>
    </row>
    <row r="735" spans="1:8" ht="48" customHeight="1" x14ac:dyDescent="0.2">
      <c r="B735" s="292" t="str">
        <f>B1</f>
        <v>VII Raid Sierra de la Mosca y Llanos de Sierra de Fuentes 12/10/2013</v>
      </c>
      <c r="C735" s="292"/>
      <c r="D735" s="292"/>
      <c r="E735" s="292"/>
      <c r="F735" s="292"/>
    </row>
    <row r="736" spans="1:8" ht="13.5" thickBot="1" x14ac:dyDescent="0.25"/>
    <row r="737" spans="1:8" ht="16.5" customHeight="1" thickBot="1" x14ac:dyDescent="0.25">
      <c r="A737" s="24" t="s">
        <v>9</v>
      </c>
      <c r="B737" s="363" t="s">
        <v>0</v>
      </c>
      <c r="C737" s="364"/>
      <c r="D737" s="364"/>
      <c r="E737" s="365"/>
      <c r="F737" s="363" t="s">
        <v>1</v>
      </c>
      <c r="G737" s="364"/>
      <c r="H737" s="365"/>
    </row>
    <row r="738" spans="1:8" ht="27.75" customHeight="1" thickBot="1" x14ac:dyDescent="0.25">
      <c r="A738" s="25">
        <f>+'HORARIO 1'!A36</f>
        <v>0</v>
      </c>
      <c r="B738" s="366">
        <f>+'HORARIO 1'!C36</f>
        <v>0</v>
      </c>
      <c r="C738" s="367"/>
      <c r="D738" s="367"/>
      <c r="E738" s="368"/>
      <c r="F738" s="366">
        <f>+'HORARIO 1'!D36</f>
        <v>0</v>
      </c>
      <c r="G738" s="367"/>
      <c r="H738" s="368"/>
    </row>
    <row r="739" spans="1:8" s="290" customFormat="1" ht="15.75" customHeight="1" thickBot="1" x14ac:dyDescent="0.25">
      <c r="A739" s="281"/>
      <c r="B739" s="372" t="s">
        <v>108</v>
      </c>
      <c r="C739" s="374"/>
      <c r="D739" s="372">
        <f>'Matrículas CET'!B34</f>
        <v>0</v>
      </c>
      <c r="E739" s="374"/>
      <c r="F739" s="289" t="s">
        <v>100</v>
      </c>
      <c r="G739" s="370">
        <f>'Matrículas CET'!D34</f>
        <v>0</v>
      </c>
      <c r="H739" s="371"/>
    </row>
    <row r="740" spans="1:8" x14ac:dyDescent="0.2">
      <c r="A740" s="362" t="s">
        <v>31</v>
      </c>
      <c r="B740" s="362"/>
      <c r="C740" s="173"/>
      <c r="D740" s="32" t="s">
        <v>37</v>
      </c>
      <c r="F740" s="27"/>
      <c r="G740" s="163" t="s">
        <v>48</v>
      </c>
    </row>
    <row r="741" spans="1:8" ht="15.95" customHeight="1" x14ac:dyDescent="0.2">
      <c r="A741" s="21" t="s">
        <v>32</v>
      </c>
      <c r="B741" s="29">
        <f>+'FASE 1'!I3</f>
        <v>20</v>
      </c>
      <c r="C741" s="26"/>
      <c r="D741" s="21" t="s">
        <v>32</v>
      </c>
      <c r="E741" s="29">
        <f>+'FASE 2'!I3</f>
        <v>20</v>
      </c>
      <c r="F741" s="58"/>
      <c r="G741" s="162" t="s">
        <v>32</v>
      </c>
      <c r="H741" s="29">
        <f>+'FASE 3'!I3</f>
        <v>20</v>
      </c>
    </row>
    <row r="742" spans="1:8" ht="15.95" customHeight="1" x14ac:dyDescent="0.2">
      <c r="A742" s="21" t="s">
        <v>5</v>
      </c>
      <c r="B742" s="30">
        <f>+'HORARIO 1'!B36</f>
        <v>0.4375</v>
      </c>
      <c r="C742" s="26"/>
      <c r="D742" s="21" t="s">
        <v>5</v>
      </c>
      <c r="E742" s="30">
        <f>+'HORARIO 2'!B36</f>
        <v>2.0833333333333332E-2</v>
      </c>
      <c r="F742" s="60"/>
      <c r="G742" s="21" t="s">
        <v>5</v>
      </c>
      <c r="H742" s="30">
        <f>+'HORARIO 3'!B36</f>
        <v>2.0833333333333332E-2</v>
      </c>
    </row>
    <row r="743" spans="1:8" ht="15.95" customHeight="1" x14ac:dyDescent="0.2">
      <c r="A743" s="21" t="s">
        <v>6</v>
      </c>
      <c r="B743" s="30">
        <f>+'FASE 1'!G40</f>
        <v>0</v>
      </c>
      <c r="C743" s="26"/>
      <c r="D743" s="21" t="s">
        <v>6</v>
      </c>
      <c r="E743" s="30">
        <f>+'FASE 2'!G40</f>
        <v>0</v>
      </c>
      <c r="F743" s="58"/>
      <c r="G743" s="21" t="s">
        <v>6</v>
      </c>
      <c r="H743" s="30">
        <f>+'FASE 3'!G40</f>
        <v>0</v>
      </c>
    </row>
    <row r="744" spans="1:8" ht="15.95" customHeight="1" x14ac:dyDescent="0.2">
      <c r="A744" s="21" t="s">
        <v>33</v>
      </c>
      <c r="B744" s="30">
        <f>+'FASE 1'!H40</f>
        <v>0</v>
      </c>
      <c r="C744" s="26"/>
      <c r="D744" s="21" t="s">
        <v>33</v>
      </c>
      <c r="E744" s="30">
        <f>+'FASE 2'!H40</f>
        <v>0</v>
      </c>
      <c r="F744" s="58"/>
      <c r="G744" s="21" t="s">
        <v>33</v>
      </c>
      <c r="H744" s="30">
        <f>+'FASE 3'!H40</f>
        <v>0</v>
      </c>
    </row>
    <row r="745" spans="1:8" ht="15.95" customHeight="1" x14ac:dyDescent="0.2">
      <c r="A745" s="21" t="s">
        <v>35</v>
      </c>
      <c r="B745" s="30">
        <f>+'FASE 1'!I40</f>
        <v>-0.4375</v>
      </c>
      <c r="C745" s="26"/>
      <c r="D745" s="21" t="s">
        <v>35</v>
      </c>
      <c r="E745" s="30">
        <f>+'FASE 2'!I40</f>
        <v>-2.0833333333333332E-2</v>
      </c>
      <c r="F745" s="58"/>
      <c r="G745" s="21" t="s">
        <v>35</v>
      </c>
      <c r="H745" s="30">
        <f>+'FASE 3'!I40</f>
        <v>-2.0833333333333332E-2</v>
      </c>
    </row>
    <row r="746" spans="1:8" ht="15.95" customHeight="1" x14ac:dyDescent="0.2">
      <c r="A746" s="21" t="s">
        <v>36</v>
      </c>
      <c r="B746" s="30">
        <f>+'FASE 1'!J40</f>
        <v>-0.4375</v>
      </c>
      <c r="C746" s="26"/>
      <c r="D746" s="21" t="s">
        <v>36</v>
      </c>
      <c r="E746" s="30">
        <f>+'FASE 2'!J40</f>
        <v>-2.0833333333333332E-2</v>
      </c>
      <c r="F746" s="58"/>
      <c r="G746" s="21" t="s">
        <v>36</v>
      </c>
      <c r="H746" s="30">
        <f>+'FASE 3'!J40</f>
        <v>-2.0833333333333332E-2</v>
      </c>
    </row>
    <row r="747" spans="1:8" ht="15.95" customHeight="1" x14ac:dyDescent="0.2">
      <c r="A747" s="21" t="s">
        <v>34</v>
      </c>
      <c r="B747" s="30">
        <f>+'FASE 1'!Q40</f>
        <v>493.0555555555556</v>
      </c>
      <c r="C747" s="26"/>
      <c r="D747" s="21" t="s">
        <v>34</v>
      </c>
      <c r="E747" s="30">
        <f>+'FASE 2'!Q40</f>
        <v>76.388888888888886</v>
      </c>
      <c r="F747" s="58"/>
      <c r="G747" s="21" t="s">
        <v>34</v>
      </c>
      <c r="H747" s="30">
        <f>+'FASE 3'!Q40</f>
        <v>76.388888888888886</v>
      </c>
    </row>
    <row r="748" spans="1:8" ht="15.95" customHeight="1" x14ac:dyDescent="0.2">
      <c r="A748" s="21" t="s">
        <v>57</v>
      </c>
      <c r="B748" s="30">
        <f>+'FASE 1'!N40</f>
        <v>0</v>
      </c>
      <c r="C748" s="26"/>
      <c r="D748" s="21" t="s">
        <v>57</v>
      </c>
      <c r="E748" s="30">
        <f>+'FASE 2'!N40</f>
        <v>0</v>
      </c>
      <c r="F748" s="58"/>
      <c r="G748" s="21" t="s">
        <v>57</v>
      </c>
      <c r="H748" s="30">
        <f>+'FASE 3'!N40</f>
        <v>0</v>
      </c>
    </row>
    <row r="749" spans="1:8" ht="15.95" customHeight="1" x14ac:dyDescent="0.2">
      <c r="A749" s="21" t="s">
        <v>7</v>
      </c>
      <c r="B749" s="31" t="e">
        <f>+'FASE 1'!R40</f>
        <v>#NUM!</v>
      </c>
      <c r="C749" s="164"/>
      <c r="D749" s="21" t="s">
        <v>7</v>
      </c>
      <c r="E749" s="31" t="e">
        <f>+'FASE 2'!R40</f>
        <v>#NUM!</v>
      </c>
      <c r="F749" s="164"/>
      <c r="G749" s="21" t="s">
        <v>7</v>
      </c>
      <c r="H749" s="31" t="e">
        <f>+'FASE 3'!R40</f>
        <v>#NUM!</v>
      </c>
    </row>
    <row r="750" spans="1:8" ht="21" customHeight="1" x14ac:dyDescent="0.2">
      <c r="A750" s="35" t="s">
        <v>38</v>
      </c>
      <c r="B750" s="38">
        <f>+'FASE 1'!T40</f>
        <v>492.6180555555556</v>
      </c>
      <c r="C750" s="166"/>
      <c r="D750" s="35" t="s">
        <v>38</v>
      </c>
      <c r="E750" s="38">
        <f>+'FASE 2'!T40</f>
        <v>76.368055555555557</v>
      </c>
      <c r="F750" s="166"/>
      <c r="G750" s="35" t="s">
        <v>38</v>
      </c>
      <c r="H750" s="38">
        <f>+'FASE 3'!T40</f>
        <v>76.368055555555557</v>
      </c>
    </row>
    <row r="751" spans="1:8" ht="21.95" customHeight="1" x14ac:dyDescent="0.2">
      <c r="A751" s="160"/>
      <c r="B751" s="161"/>
      <c r="C751" s="169"/>
      <c r="D751" s="160"/>
      <c r="E751" s="161"/>
      <c r="F751" s="169"/>
      <c r="G751" s="160"/>
      <c r="H751" s="161"/>
    </row>
    <row r="752" spans="1:8" ht="18" customHeight="1" x14ac:dyDescent="0.2">
      <c r="A752" s="34" t="s">
        <v>40</v>
      </c>
      <c r="B752" s="39" t="e">
        <f>+CLAS.PROV!#REF!</f>
        <v>#REF!</v>
      </c>
      <c r="D752" s="33" t="s">
        <v>39</v>
      </c>
      <c r="E752" s="40" t="e">
        <f>+CLAS.PROV!#REF!</f>
        <v>#REF!</v>
      </c>
    </row>
    <row r="754" spans="1:8" ht="48" customHeight="1" x14ac:dyDescent="0.2">
      <c r="B754" s="292" t="str">
        <f>B1</f>
        <v>VII Raid Sierra de la Mosca y Llanos de Sierra de Fuentes 12/10/2013</v>
      </c>
      <c r="C754" s="292"/>
      <c r="D754" s="292"/>
      <c r="E754" s="292"/>
      <c r="F754" s="292"/>
    </row>
    <row r="755" spans="1:8" ht="13.5" thickBot="1" x14ac:dyDescent="0.25"/>
    <row r="756" spans="1:8" ht="16.5" customHeight="1" thickBot="1" x14ac:dyDescent="0.25">
      <c r="A756" s="24" t="s">
        <v>9</v>
      </c>
      <c r="B756" s="363" t="s">
        <v>0</v>
      </c>
      <c r="C756" s="364"/>
      <c r="D756" s="364"/>
      <c r="E756" s="365"/>
      <c r="F756" s="363" t="s">
        <v>1</v>
      </c>
      <c r="G756" s="364"/>
      <c r="H756" s="365"/>
    </row>
    <row r="757" spans="1:8" ht="27.75" customHeight="1" thickBot="1" x14ac:dyDescent="0.25">
      <c r="A757" s="25">
        <f>+'HORARIO 1'!A37</f>
        <v>0</v>
      </c>
      <c r="B757" s="366">
        <f>+'HORARIO 1'!C37</f>
        <v>0</v>
      </c>
      <c r="C757" s="367"/>
      <c r="D757" s="367"/>
      <c r="E757" s="368"/>
      <c r="F757" s="366">
        <f>+'HORARIO 1'!D37</f>
        <v>0</v>
      </c>
      <c r="G757" s="367"/>
      <c r="H757" s="368"/>
    </row>
    <row r="758" spans="1:8" s="290" customFormat="1" ht="15.75" customHeight="1" thickBot="1" x14ac:dyDescent="0.25">
      <c r="A758" s="281"/>
      <c r="B758" s="372" t="s">
        <v>108</v>
      </c>
      <c r="C758" s="374"/>
      <c r="D758" s="372">
        <f>'Matrículas CET'!B35</f>
        <v>0</v>
      </c>
      <c r="E758" s="374"/>
      <c r="F758" s="289" t="s">
        <v>100</v>
      </c>
      <c r="G758" s="370">
        <f>'Matrículas CET'!D35</f>
        <v>0</v>
      </c>
      <c r="H758" s="371"/>
    </row>
    <row r="759" spans="1:8" x14ac:dyDescent="0.2">
      <c r="A759" s="362" t="s">
        <v>31</v>
      </c>
      <c r="B759" s="362"/>
      <c r="C759" s="173"/>
      <c r="D759" s="32" t="s">
        <v>37</v>
      </c>
      <c r="F759" s="27"/>
      <c r="G759" s="163" t="s">
        <v>48</v>
      </c>
    </row>
    <row r="760" spans="1:8" ht="15.95" customHeight="1" x14ac:dyDescent="0.2">
      <c r="A760" s="21" t="s">
        <v>32</v>
      </c>
      <c r="B760" s="29">
        <f>+'FASE 1'!I3</f>
        <v>20</v>
      </c>
      <c r="C760" s="26"/>
      <c r="D760" s="21" t="s">
        <v>32</v>
      </c>
      <c r="E760" s="29">
        <f>+'FASE 2'!I3</f>
        <v>20</v>
      </c>
      <c r="F760" s="58"/>
      <c r="G760" s="162" t="s">
        <v>32</v>
      </c>
      <c r="H760" s="29">
        <f>+'FASE 3'!I3</f>
        <v>20</v>
      </c>
    </row>
    <row r="761" spans="1:8" ht="15.95" customHeight="1" x14ac:dyDescent="0.2">
      <c r="A761" s="21" t="s">
        <v>5</v>
      </c>
      <c r="B761" s="30">
        <f>+'HORARIO 1'!B37</f>
        <v>0.4375</v>
      </c>
      <c r="C761" s="26"/>
      <c r="D761" s="21" t="s">
        <v>5</v>
      </c>
      <c r="E761" s="30">
        <f>+'HORARIO 2'!B37</f>
        <v>2.0833333333333332E-2</v>
      </c>
      <c r="F761" s="60"/>
      <c r="G761" s="21" t="s">
        <v>5</v>
      </c>
      <c r="H761" s="30">
        <f>+'HORARIO 3'!B37</f>
        <v>2.0833333333333332E-2</v>
      </c>
    </row>
    <row r="762" spans="1:8" ht="15.95" customHeight="1" x14ac:dyDescent="0.2">
      <c r="A762" s="21" t="s">
        <v>6</v>
      </c>
      <c r="B762" s="30">
        <f>+'FASE 1'!G41</f>
        <v>0</v>
      </c>
      <c r="C762" s="26"/>
      <c r="D762" s="21" t="s">
        <v>6</v>
      </c>
      <c r="E762" s="30">
        <f>+'FASE 2'!G41</f>
        <v>0</v>
      </c>
      <c r="F762" s="58"/>
      <c r="G762" s="21" t="s">
        <v>6</v>
      </c>
      <c r="H762" s="30">
        <f>+'FASE 3'!G41</f>
        <v>0</v>
      </c>
    </row>
    <row r="763" spans="1:8" ht="15.95" customHeight="1" x14ac:dyDescent="0.2">
      <c r="A763" s="21" t="s">
        <v>33</v>
      </c>
      <c r="B763" s="30">
        <f>+'FASE 1'!H41</f>
        <v>0</v>
      </c>
      <c r="C763" s="26"/>
      <c r="D763" s="21" t="s">
        <v>33</v>
      </c>
      <c r="E763" s="30">
        <f>+'FASE 2'!H41</f>
        <v>0</v>
      </c>
      <c r="F763" s="58"/>
      <c r="G763" s="21" t="s">
        <v>33</v>
      </c>
      <c r="H763" s="30">
        <f>+'FASE 3'!H41</f>
        <v>0</v>
      </c>
    </row>
    <row r="764" spans="1:8" ht="15.95" customHeight="1" x14ac:dyDescent="0.2">
      <c r="A764" s="21" t="s">
        <v>35</v>
      </c>
      <c r="B764" s="30">
        <f>+'FASE 1'!I41</f>
        <v>-0.4375</v>
      </c>
      <c r="C764" s="26"/>
      <c r="D764" s="21" t="s">
        <v>35</v>
      </c>
      <c r="E764" s="30">
        <f>+'FASE 2'!I41</f>
        <v>-2.0833333333333332E-2</v>
      </c>
      <c r="F764" s="58"/>
      <c r="G764" s="21" t="s">
        <v>35</v>
      </c>
      <c r="H764" s="30">
        <f>+'FASE 3'!I41</f>
        <v>-2.0833333333333332E-2</v>
      </c>
    </row>
    <row r="765" spans="1:8" ht="15.95" customHeight="1" x14ac:dyDescent="0.2">
      <c r="A765" s="21" t="s">
        <v>36</v>
      </c>
      <c r="B765" s="30">
        <f>+'FASE 1'!J41</f>
        <v>-0.4375</v>
      </c>
      <c r="C765" s="26"/>
      <c r="D765" s="21" t="s">
        <v>36</v>
      </c>
      <c r="E765" s="30">
        <f>+'FASE 2'!J41</f>
        <v>-2.0833333333333332E-2</v>
      </c>
      <c r="F765" s="58"/>
      <c r="G765" s="21" t="s">
        <v>36</v>
      </c>
      <c r="H765" s="30">
        <f>+'FASE 3'!J41</f>
        <v>-2.0833333333333332E-2</v>
      </c>
    </row>
    <row r="766" spans="1:8" ht="15.95" customHeight="1" x14ac:dyDescent="0.2">
      <c r="A766" s="21" t="s">
        <v>34</v>
      </c>
      <c r="B766" s="30">
        <f>+'FASE 1'!Q41</f>
        <v>493.0555555555556</v>
      </c>
      <c r="C766" s="26"/>
      <c r="D766" s="21" t="s">
        <v>34</v>
      </c>
      <c r="E766" s="30">
        <f>+'FASE 2'!Q41</f>
        <v>76.388888888888886</v>
      </c>
      <c r="F766" s="58"/>
      <c r="G766" s="21" t="s">
        <v>34</v>
      </c>
      <c r="H766" s="30">
        <f>+'FASE 3'!Q41</f>
        <v>76.388888888888886</v>
      </c>
    </row>
    <row r="767" spans="1:8" ht="15.95" customHeight="1" x14ac:dyDescent="0.2">
      <c r="A767" s="21" t="s">
        <v>57</v>
      </c>
      <c r="B767" s="30">
        <f>+'FASE 1'!N41</f>
        <v>0</v>
      </c>
      <c r="C767" s="26"/>
      <c r="D767" s="21" t="s">
        <v>57</v>
      </c>
      <c r="E767" s="30">
        <f>+'FASE 2'!N41</f>
        <v>0</v>
      </c>
      <c r="F767" s="58"/>
      <c r="G767" s="21" t="s">
        <v>57</v>
      </c>
      <c r="H767" s="30">
        <f>+'FASE 3'!N41</f>
        <v>0</v>
      </c>
    </row>
    <row r="768" spans="1:8" ht="15.95" customHeight="1" x14ac:dyDescent="0.2">
      <c r="A768" s="21" t="s">
        <v>7</v>
      </c>
      <c r="B768" s="31" t="e">
        <f>+'FASE 1'!R41</f>
        <v>#NUM!</v>
      </c>
      <c r="C768" s="164"/>
      <c r="D768" s="21" t="s">
        <v>7</v>
      </c>
      <c r="E768" s="31" t="e">
        <f>+'FASE 2'!R41</f>
        <v>#NUM!</v>
      </c>
      <c r="F768" s="164"/>
      <c r="G768" s="21" t="s">
        <v>7</v>
      </c>
      <c r="H768" s="31" t="e">
        <f>+'FASE 3'!R41</f>
        <v>#NUM!</v>
      </c>
    </row>
    <row r="769" spans="1:8" ht="21" customHeight="1" x14ac:dyDescent="0.2">
      <c r="A769" s="35" t="s">
        <v>38</v>
      </c>
      <c r="B769" s="38">
        <f>+'FASE 1'!T41</f>
        <v>492.6180555555556</v>
      </c>
      <c r="C769" s="166"/>
      <c r="D769" s="35" t="s">
        <v>38</v>
      </c>
      <c r="E769" s="38">
        <f>+'FASE 2'!T41</f>
        <v>76.368055555555557</v>
      </c>
      <c r="F769" s="166"/>
      <c r="G769" s="35" t="s">
        <v>38</v>
      </c>
      <c r="H769" s="38">
        <f>+'FASE 3'!T41</f>
        <v>76.368055555555557</v>
      </c>
    </row>
    <row r="770" spans="1:8" ht="21.95" customHeight="1" x14ac:dyDescent="0.2">
      <c r="A770" s="160"/>
      <c r="B770" s="161"/>
      <c r="C770" s="169"/>
      <c r="D770" s="160"/>
      <c r="E770" s="161"/>
      <c r="F770" s="169"/>
      <c r="G770" s="160"/>
      <c r="H770" s="161"/>
    </row>
    <row r="771" spans="1:8" ht="18" customHeight="1" x14ac:dyDescent="0.2">
      <c r="A771" s="34" t="s">
        <v>40</v>
      </c>
      <c r="B771" s="39" t="e">
        <f>+CLAS.PROV!#REF!</f>
        <v>#REF!</v>
      </c>
      <c r="D771" s="33" t="s">
        <v>39</v>
      </c>
      <c r="E771" s="40" t="e">
        <f>+CLAS.PROV!#REF!</f>
        <v>#REF!</v>
      </c>
    </row>
    <row r="782" spans="1:8" ht="48" customHeight="1" x14ac:dyDescent="0.2">
      <c r="B782" s="292" t="str">
        <f>B1</f>
        <v>VII Raid Sierra de la Mosca y Llanos de Sierra de Fuentes 12/10/2013</v>
      </c>
      <c r="C782" s="292"/>
      <c r="D782" s="292"/>
      <c r="E782" s="292"/>
      <c r="F782" s="292"/>
    </row>
    <row r="783" spans="1:8" ht="13.5" thickBot="1" x14ac:dyDescent="0.25"/>
    <row r="784" spans="1:8" ht="16.5" customHeight="1" thickBot="1" x14ac:dyDescent="0.25">
      <c r="A784" s="24" t="s">
        <v>9</v>
      </c>
      <c r="B784" s="363" t="s">
        <v>0</v>
      </c>
      <c r="C784" s="364"/>
      <c r="D784" s="364"/>
      <c r="E784" s="365"/>
      <c r="F784" s="363" t="s">
        <v>1</v>
      </c>
      <c r="G784" s="364"/>
      <c r="H784" s="365"/>
    </row>
    <row r="785" spans="1:8" ht="27.75" customHeight="1" thickBot="1" x14ac:dyDescent="0.25">
      <c r="A785" s="25">
        <f>+'HORARIO 1'!A38</f>
        <v>0</v>
      </c>
      <c r="B785" s="366">
        <f>+'HORARIO 1'!C38</f>
        <v>0</v>
      </c>
      <c r="C785" s="367"/>
      <c r="D785" s="367"/>
      <c r="E785" s="368"/>
      <c r="F785" s="366">
        <f>+'HORARIO 1'!D38</f>
        <v>0</v>
      </c>
      <c r="G785" s="367"/>
      <c r="H785" s="368"/>
    </row>
    <row r="786" spans="1:8" s="290" customFormat="1" ht="15.75" customHeight="1" thickBot="1" x14ac:dyDescent="0.25">
      <c r="A786" s="281"/>
      <c r="B786" s="372" t="s">
        <v>108</v>
      </c>
      <c r="C786" s="374"/>
      <c r="D786" s="372">
        <f>'Matrículas CET'!B36</f>
        <v>0</v>
      </c>
      <c r="E786" s="374"/>
      <c r="F786" s="289" t="s">
        <v>100</v>
      </c>
      <c r="G786" s="370">
        <f>'Matrículas CET'!D36</f>
        <v>0</v>
      </c>
      <c r="H786" s="371"/>
    </row>
    <row r="787" spans="1:8" x14ac:dyDescent="0.2">
      <c r="A787" s="362" t="s">
        <v>31</v>
      </c>
      <c r="B787" s="362"/>
      <c r="C787" s="173"/>
      <c r="D787" s="32" t="s">
        <v>37</v>
      </c>
      <c r="F787" s="27"/>
      <c r="G787" s="163" t="s">
        <v>48</v>
      </c>
    </row>
    <row r="788" spans="1:8" ht="15.95" customHeight="1" x14ac:dyDescent="0.2">
      <c r="A788" s="21" t="s">
        <v>32</v>
      </c>
      <c r="B788" s="29">
        <f>+'FASE 1'!I3</f>
        <v>20</v>
      </c>
      <c r="C788" s="26"/>
      <c r="D788" s="21" t="s">
        <v>32</v>
      </c>
      <c r="E788" s="29">
        <f>+'FASE 2'!I3</f>
        <v>20</v>
      </c>
      <c r="F788" s="58"/>
      <c r="G788" s="162" t="s">
        <v>32</v>
      </c>
      <c r="H788" s="29">
        <f>+'FASE 3'!I3</f>
        <v>20</v>
      </c>
    </row>
    <row r="789" spans="1:8" ht="15.95" customHeight="1" x14ac:dyDescent="0.2">
      <c r="A789" s="21" t="s">
        <v>5</v>
      </c>
      <c r="B789" s="30">
        <f>+'HORARIO 1'!B38</f>
        <v>0.4375</v>
      </c>
      <c r="C789" s="26"/>
      <c r="D789" s="21" t="s">
        <v>5</v>
      </c>
      <c r="E789" s="30">
        <f>+'HORARIO 2'!B38</f>
        <v>2.0833333333333332E-2</v>
      </c>
      <c r="F789" s="60"/>
      <c r="G789" s="21" t="s">
        <v>5</v>
      </c>
      <c r="H789" s="30">
        <f>+'HORARIO 3'!B38</f>
        <v>2.0833333333333332E-2</v>
      </c>
    </row>
    <row r="790" spans="1:8" ht="15.95" customHeight="1" x14ac:dyDescent="0.2">
      <c r="A790" s="21" t="s">
        <v>6</v>
      </c>
      <c r="B790" s="30">
        <f>+'FASE 1'!G42</f>
        <v>0</v>
      </c>
      <c r="C790" s="26"/>
      <c r="D790" s="21" t="s">
        <v>6</v>
      </c>
      <c r="E790" s="30">
        <f>+'FASE 2'!G42</f>
        <v>0</v>
      </c>
      <c r="F790" s="58"/>
      <c r="G790" s="21" t="s">
        <v>6</v>
      </c>
      <c r="H790" s="30">
        <f>+'FASE 3'!G42</f>
        <v>0</v>
      </c>
    </row>
    <row r="791" spans="1:8" ht="15.95" customHeight="1" x14ac:dyDescent="0.2">
      <c r="A791" s="21" t="s">
        <v>33</v>
      </c>
      <c r="B791" s="30">
        <f>+'FASE 1'!H42</f>
        <v>0</v>
      </c>
      <c r="C791" s="26"/>
      <c r="D791" s="21" t="s">
        <v>33</v>
      </c>
      <c r="E791" s="30">
        <f>+'FASE 2'!H42</f>
        <v>0</v>
      </c>
      <c r="F791" s="58"/>
      <c r="G791" s="21" t="s">
        <v>33</v>
      </c>
      <c r="H791" s="30">
        <f>+'FASE 3'!H42</f>
        <v>0</v>
      </c>
    </row>
    <row r="792" spans="1:8" ht="15.95" customHeight="1" x14ac:dyDescent="0.2">
      <c r="A792" s="21" t="s">
        <v>35</v>
      </c>
      <c r="B792" s="30">
        <f>+'FASE 1'!I42</f>
        <v>-0.4375</v>
      </c>
      <c r="C792" s="26"/>
      <c r="D792" s="21" t="s">
        <v>35</v>
      </c>
      <c r="E792" s="30">
        <f>+'FASE 2'!I42</f>
        <v>-2.0833333333333332E-2</v>
      </c>
      <c r="F792" s="58"/>
      <c r="G792" s="21" t="s">
        <v>35</v>
      </c>
      <c r="H792" s="30">
        <f>+'FASE 3'!I42</f>
        <v>-2.0833333333333332E-2</v>
      </c>
    </row>
    <row r="793" spans="1:8" ht="15.95" customHeight="1" x14ac:dyDescent="0.2">
      <c r="A793" s="21" t="s">
        <v>36</v>
      </c>
      <c r="B793" s="30">
        <f>+'FASE 1'!J42</f>
        <v>-0.4375</v>
      </c>
      <c r="C793" s="26"/>
      <c r="D793" s="21" t="s">
        <v>36</v>
      </c>
      <c r="E793" s="30">
        <f>+'FASE 2'!J42</f>
        <v>-2.0833333333333332E-2</v>
      </c>
      <c r="F793" s="58"/>
      <c r="G793" s="21" t="s">
        <v>36</v>
      </c>
      <c r="H793" s="30">
        <f>+'FASE 3'!J42</f>
        <v>-2.0833333333333332E-2</v>
      </c>
    </row>
    <row r="794" spans="1:8" ht="15.95" customHeight="1" x14ac:dyDescent="0.2">
      <c r="A794" s="21" t="s">
        <v>34</v>
      </c>
      <c r="B794" s="30">
        <f>+'FASE 1'!Q42</f>
        <v>493.0555555555556</v>
      </c>
      <c r="C794" s="26"/>
      <c r="D794" s="21" t="s">
        <v>34</v>
      </c>
      <c r="E794" s="30">
        <f>+'FASE 2'!Q42</f>
        <v>76.388888888888886</v>
      </c>
      <c r="F794" s="58"/>
      <c r="G794" s="21" t="s">
        <v>34</v>
      </c>
      <c r="H794" s="30">
        <f>+'FASE 3'!Q42</f>
        <v>76.388888888888886</v>
      </c>
    </row>
    <row r="795" spans="1:8" ht="15.95" customHeight="1" x14ac:dyDescent="0.2">
      <c r="A795" s="21" t="s">
        <v>57</v>
      </c>
      <c r="B795" s="30">
        <f>+'FASE 1'!N42</f>
        <v>0</v>
      </c>
      <c r="C795" s="26"/>
      <c r="D795" s="21" t="s">
        <v>57</v>
      </c>
      <c r="E795" s="30">
        <f>+'FASE 2'!N42</f>
        <v>0</v>
      </c>
      <c r="F795" s="58"/>
      <c r="G795" s="21" t="s">
        <v>57</v>
      </c>
      <c r="H795" s="30">
        <f>+'FASE 3'!N42</f>
        <v>0</v>
      </c>
    </row>
    <row r="796" spans="1:8" ht="15.95" customHeight="1" x14ac:dyDescent="0.2">
      <c r="A796" s="21" t="s">
        <v>7</v>
      </c>
      <c r="B796" s="31" t="e">
        <f>+'FASE 1'!R42</f>
        <v>#NUM!</v>
      </c>
      <c r="C796" s="164"/>
      <c r="D796" s="21" t="s">
        <v>7</v>
      </c>
      <c r="E796" s="31" t="e">
        <f>+'FASE 2'!R42</f>
        <v>#NUM!</v>
      </c>
      <c r="F796" s="164"/>
      <c r="G796" s="21" t="s">
        <v>7</v>
      </c>
      <c r="H796" s="31" t="e">
        <f>+'FASE 3'!R42</f>
        <v>#NUM!</v>
      </c>
    </row>
    <row r="797" spans="1:8" ht="21" customHeight="1" x14ac:dyDescent="0.2">
      <c r="A797" s="35" t="s">
        <v>38</v>
      </c>
      <c r="B797" s="38">
        <f>+'FASE 1'!T42</f>
        <v>492.6180555555556</v>
      </c>
      <c r="C797" s="166"/>
      <c r="D797" s="35" t="s">
        <v>38</v>
      </c>
      <c r="E797" s="38">
        <f>+'FASE 2'!T42</f>
        <v>76.368055555555557</v>
      </c>
      <c r="F797" s="166"/>
      <c r="G797" s="35" t="s">
        <v>38</v>
      </c>
      <c r="H797" s="38">
        <f>+'FASE 3'!T42</f>
        <v>76.368055555555557</v>
      </c>
    </row>
    <row r="798" spans="1:8" ht="21.95" customHeight="1" x14ac:dyDescent="0.2">
      <c r="A798" s="160"/>
      <c r="B798" s="161"/>
      <c r="C798" s="169"/>
      <c r="D798" s="160"/>
      <c r="E798" s="161"/>
      <c r="F798" s="169"/>
      <c r="G798" s="160"/>
      <c r="H798" s="161"/>
    </row>
    <row r="799" spans="1:8" ht="18" customHeight="1" x14ac:dyDescent="0.2">
      <c r="A799" s="34" t="s">
        <v>40</v>
      </c>
      <c r="B799" s="39" t="e">
        <f>+CLAS.PROV!#REF!</f>
        <v>#REF!</v>
      </c>
      <c r="D799" s="33" t="s">
        <v>39</v>
      </c>
      <c r="E799" s="40" t="e">
        <f>+CLAS.PROV!#REF!</f>
        <v>#REF!</v>
      </c>
    </row>
    <row r="801" spans="1:8" ht="48" customHeight="1" x14ac:dyDescent="0.2">
      <c r="B801" s="292" t="str">
        <f>B1</f>
        <v>VII Raid Sierra de la Mosca y Llanos de Sierra de Fuentes 12/10/2013</v>
      </c>
      <c r="C801" s="292"/>
      <c r="D801" s="292"/>
      <c r="E801" s="292"/>
      <c r="F801" s="292"/>
    </row>
    <row r="802" spans="1:8" ht="13.5" thickBot="1" x14ac:dyDescent="0.25"/>
    <row r="803" spans="1:8" ht="16.5" customHeight="1" thickBot="1" x14ac:dyDescent="0.25">
      <c r="A803" s="24" t="s">
        <v>9</v>
      </c>
      <c r="B803" s="363" t="s">
        <v>0</v>
      </c>
      <c r="C803" s="364"/>
      <c r="D803" s="364"/>
      <c r="E803" s="365"/>
      <c r="F803" s="363" t="s">
        <v>1</v>
      </c>
      <c r="G803" s="364"/>
      <c r="H803" s="365"/>
    </row>
    <row r="804" spans="1:8" ht="27.75" customHeight="1" thickBot="1" x14ac:dyDescent="0.25">
      <c r="A804" s="25">
        <f>+'HORARIO 1'!A39</f>
        <v>0</v>
      </c>
      <c r="B804" s="366">
        <f>+'HORARIO 1'!C39</f>
        <v>0</v>
      </c>
      <c r="C804" s="367"/>
      <c r="D804" s="367"/>
      <c r="E804" s="368"/>
      <c r="F804" s="366">
        <f>+'HORARIO 1'!D39</f>
        <v>0</v>
      </c>
      <c r="G804" s="367"/>
      <c r="H804" s="368"/>
    </row>
    <row r="805" spans="1:8" s="290" customFormat="1" ht="15.75" customHeight="1" thickBot="1" x14ac:dyDescent="0.25">
      <c r="A805" s="281"/>
      <c r="B805" s="372" t="s">
        <v>108</v>
      </c>
      <c r="C805" s="374"/>
      <c r="D805" s="372">
        <f>'Matrículas CET'!B37</f>
        <v>0</v>
      </c>
      <c r="E805" s="374"/>
      <c r="F805" s="289" t="s">
        <v>100</v>
      </c>
      <c r="G805" s="370">
        <f>'Matrículas CET'!D37</f>
        <v>0</v>
      </c>
      <c r="H805" s="371"/>
    </row>
    <row r="806" spans="1:8" x14ac:dyDescent="0.2">
      <c r="A806" s="362" t="s">
        <v>31</v>
      </c>
      <c r="B806" s="362"/>
      <c r="C806" s="173"/>
      <c r="D806" s="32" t="s">
        <v>37</v>
      </c>
      <c r="F806" s="27"/>
      <c r="G806" s="163" t="s">
        <v>48</v>
      </c>
    </row>
    <row r="807" spans="1:8" ht="15.95" customHeight="1" x14ac:dyDescent="0.2">
      <c r="A807" s="21" t="s">
        <v>32</v>
      </c>
      <c r="B807" s="29">
        <f>+'FASE 1'!I3</f>
        <v>20</v>
      </c>
      <c r="C807" s="26"/>
      <c r="D807" s="21" t="s">
        <v>32</v>
      </c>
      <c r="E807" s="29">
        <f>+'FASE 2'!I3</f>
        <v>20</v>
      </c>
      <c r="F807" s="58"/>
      <c r="G807" s="162" t="s">
        <v>32</v>
      </c>
      <c r="H807" s="29">
        <f>+'FASE 3'!I3</f>
        <v>20</v>
      </c>
    </row>
    <row r="808" spans="1:8" ht="15.95" customHeight="1" x14ac:dyDescent="0.2">
      <c r="A808" s="21" t="s">
        <v>5</v>
      </c>
      <c r="B808" s="30">
        <f>+'HORARIO 1'!B39</f>
        <v>0.4375</v>
      </c>
      <c r="C808" s="26"/>
      <c r="D808" s="21" t="s">
        <v>5</v>
      </c>
      <c r="E808" s="30">
        <f>+'HORARIO 2'!B39</f>
        <v>2.0833333333333332E-2</v>
      </c>
      <c r="F808" s="60"/>
      <c r="G808" s="21" t="s">
        <v>5</v>
      </c>
      <c r="H808" s="30">
        <f>+'HORARIO 3'!B39</f>
        <v>2.0833333333333332E-2</v>
      </c>
    </row>
    <row r="809" spans="1:8" ht="15.95" customHeight="1" x14ac:dyDescent="0.2">
      <c r="A809" s="21" t="s">
        <v>6</v>
      </c>
      <c r="B809" s="30">
        <f>+'FASE 1'!G43</f>
        <v>0</v>
      </c>
      <c r="C809" s="26"/>
      <c r="D809" s="21" t="s">
        <v>6</v>
      </c>
      <c r="E809" s="30">
        <f>+'FASE 2'!G43</f>
        <v>0</v>
      </c>
      <c r="F809" s="58"/>
      <c r="G809" s="21" t="s">
        <v>6</v>
      </c>
      <c r="H809" s="30">
        <f>+'FASE 3'!G43</f>
        <v>0</v>
      </c>
    </row>
    <row r="810" spans="1:8" ht="15.95" customHeight="1" x14ac:dyDescent="0.2">
      <c r="A810" s="21" t="s">
        <v>33</v>
      </c>
      <c r="B810" s="30">
        <f>+'FASE 1'!H43</f>
        <v>0</v>
      </c>
      <c r="C810" s="26"/>
      <c r="D810" s="21" t="s">
        <v>33</v>
      </c>
      <c r="E810" s="30">
        <f>+'FASE 2'!H43</f>
        <v>0</v>
      </c>
      <c r="F810" s="58"/>
      <c r="G810" s="21" t="s">
        <v>33</v>
      </c>
      <c r="H810" s="30">
        <f>+'FASE 3'!H43</f>
        <v>0</v>
      </c>
    </row>
    <row r="811" spans="1:8" ht="15.95" customHeight="1" x14ac:dyDescent="0.2">
      <c r="A811" s="21" t="s">
        <v>35</v>
      </c>
      <c r="B811" s="30">
        <f>+'FASE 1'!I43</f>
        <v>-0.4375</v>
      </c>
      <c r="C811" s="26"/>
      <c r="D811" s="21" t="s">
        <v>35</v>
      </c>
      <c r="E811" s="30">
        <f>+'FASE 2'!I43</f>
        <v>-2.0833333333333332E-2</v>
      </c>
      <c r="F811" s="58"/>
      <c r="G811" s="21" t="s">
        <v>35</v>
      </c>
      <c r="H811" s="30">
        <f>+'FASE 3'!I43</f>
        <v>-2.0833333333333332E-2</v>
      </c>
    </row>
    <row r="812" spans="1:8" ht="15.95" customHeight="1" x14ac:dyDescent="0.2">
      <c r="A812" s="21" t="s">
        <v>36</v>
      </c>
      <c r="B812" s="30">
        <f>+'FASE 1'!J43</f>
        <v>-0.4375</v>
      </c>
      <c r="C812" s="26"/>
      <c r="D812" s="21" t="s">
        <v>36</v>
      </c>
      <c r="E812" s="30">
        <f>+'FASE 2'!J43</f>
        <v>-2.0833333333333332E-2</v>
      </c>
      <c r="F812" s="58"/>
      <c r="G812" s="21" t="s">
        <v>36</v>
      </c>
      <c r="H812" s="30">
        <f>+'FASE 3'!J43</f>
        <v>-2.0833333333333332E-2</v>
      </c>
    </row>
    <row r="813" spans="1:8" ht="15.95" customHeight="1" x14ac:dyDescent="0.2">
      <c r="A813" s="21" t="s">
        <v>34</v>
      </c>
      <c r="B813" s="30">
        <f>+'FASE 1'!Q43</f>
        <v>493.0555555555556</v>
      </c>
      <c r="C813" s="26"/>
      <c r="D813" s="21" t="s">
        <v>34</v>
      </c>
      <c r="E813" s="30">
        <f>+'FASE 2'!Q43</f>
        <v>76.388888888888886</v>
      </c>
      <c r="F813" s="58"/>
      <c r="G813" s="21" t="s">
        <v>34</v>
      </c>
      <c r="H813" s="30">
        <f>+'FASE 3'!Q43</f>
        <v>76.388888888888886</v>
      </c>
    </row>
    <row r="814" spans="1:8" ht="15.95" customHeight="1" x14ac:dyDescent="0.2">
      <c r="A814" s="21" t="s">
        <v>57</v>
      </c>
      <c r="B814" s="30">
        <f>+'FASE 1'!N43</f>
        <v>0</v>
      </c>
      <c r="C814" s="26"/>
      <c r="D814" s="21" t="s">
        <v>57</v>
      </c>
      <c r="E814" s="30">
        <f>+'FASE 2'!N43</f>
        <v>0</v>
      </c>
      <c r="F814" s="58"/>
      <c r="G814" s="21" t="s">
        <v>57</v>
      </c>
      <c r="H814" s="30">
        <f>+'FASE 3'!N43</f>
        <v>0</v>
      </c>
    </row>
    <row r="815" spans="1:8" ht="15.95" customHeight="1" x14ac:dyDescent="0.2">
      <c r="A815" s="21" t="s">
        <v>7</v>
      </c>
      <c r="B815" s="31" t="e">
        <f>+'FASE 1'!R43</f>
        <v>#NUM!</v>
      </c>
      <c r="C815" s="164"/>
      <c r="D815" s="21" t="s">
        <v>7</v>
      </c>
      <c r="E815" s="31" t="e">
        <f>+'FASE 2'!R43</f>
        <v>#NUM!</v>
      </c>
      <c r="F815" s="164"/>
      <c r="G815" s="21" t="s">
        <v>7</v>
      </c>
      <c r="H815" s="31" t="e">
        <f>+'FASE 3'!R43</f>
        <v>#NUM!</v>
      </c>
    </row>
    <row r="816" spans="1:8" ht="21" customHeight="1" x14ac:dyDescent="0.2">
      <c r="A816" s="35" t="s">
        <v>38</v>
      </c>
      <c r="B816" s="38">
        <f>+'FASE 1'!T43</f>
        <v>492.6180555555556</v>
      </c>
      <c r="C816" s="166"/>
      <c r="D816" s="35" t="s">
        <v>38</v>
      </c>
      <c r="E816" s="38">
        <f>+'FASE 2'!T43</f>
        <v>76.368055555555557</v>
      </c>
      <c r="F816" s="166"/>
      <c r="G816" s="35" t="s">
        <v>38</v>
      </c>
      <c r="H816" s="38">
        <f>+'FASE 3'!T43</f>
        <v>76.368055555555557</v>
      </c>
    </row>
    <row r="817" spans="1:8" ht="21.95" customHeight="1" x14ac:dyDescent="0.2">
      <c r="A817" s="160"/>
      <c r="B817" s="161"/>
      <c r="C817" s="169"/>
      <c r="D817" s="160"/>
      <c r="E817" s="161"/>
      <c r="F817" s="169"/>
      <c r="G817" s="160"/>
      <c r="H817" s="161"/>
    </row>
    <row r="818" spans="1:8" ht="18" customHeight="1" x14ac:dyDescent="0.2">
      <c r="A818" s="34" t="s">
        <v>40</v>
      </c>
      <c r="B818" s="39" t="e">
        <f>+CLAS.PROV!#REF!</f>
        <v>#REF!</v>
      </c>
      <c r="D818" s="33" t="s">
        <v>39</v>
      </c>
      <c r="E818" s="40" t="e">
        <f>+CLAS.PROV!#REF!</f>
        <v>#REF!</v>
      </c>
    </row>
    <row r="829" spans="1:8" ht="48" customHeight="1" x14ac:dyDescent="0.2">
      <c r="B829" s="292" t="str">
        <f>B1</f>
        <v>VII Raid Sierra de la Mosca y Llanos de Sierra de Fuentes 12/10/2013</v>
      </c>
      <c r="C829" s="292"/>
      <c r="D829" s="292"/>
      <c r="E829" s="292"/>
      <c r="F829" s="292"/>
    </row>
    <row r="830" spans="1:8" ht="13.5" thickBot="1" x14ac:dyDescent="0.25"/>
    <row r="831" spans="1:8" ht="16.5" customHeight="1" thickBot="1" x14ac:dyDescent="0.25">
      <c r="A831" s="24" t="s">
        <v>9</v>
      </c>
      <c r="B831" s="363" t="s">
        <v>0</v>
      </c>
      <c r="C831" s="364"/>
      <c r="D831" s="364"/>
      <c r="E831" s="365"/>
      <c r="F831" s="363" t="s">
        <v>1</v>
      </c>
      <c r="G831" s="364"/>
      <c r="H831" s="365"/>
    </row>
    <row r="832" spans="1:8" ht="27.75" customHeight="1" thickBot="1" x14ac:dyDescent="0.25">
      <c r="A832" s="25">
        <f>+'HORARIO 1'!A40</f>
        <v>0</v>
      </c>
      <c r="B832" s="366">
        <f>+'HORARIO 1'!C40</f>
        <v>0</v>
      </c>
      <c r="C832" s="367"/>
      <c r="D832" s="367"/>
      <c r="E832" s="368"/>
      <c r="F832" s="366">
        <f>+'HORARIO 1'!D40</f>
        <v>0</v>
      </c>
      <c r="G832" s="367"/>
      <c r="H832" s="368"/>
    </row>
    <row r="833" spans="1:8" s="290" customFormat="1" ht="15.75" customHeight="1" thickBot="1" x14ac:dyDescent="0.25">
      <c r="A833" s="281"/>
      <c r="B833" s="372" t="s">
        <v>108</v>
      </c>
      <c r="C833" s="374"/>
      <c r="D833" s="372">
        <f>'Matrículas CET'!B38</f>
        <v>0</v>
      </c>
      <c r="E833" s="374"/>
      <c r="F833" s="289" t="s">
        <v>100</v>
      </c>
      <c r="G833" s="370">
        <f>'Matrículas CET'!D38</f>
        <v>0</v>
      </c>
      <c r="H833" s="371"/>
    </row>
    <row r="834" spans="1:8" x14ac:dyDescent="0.2">
      <c r="A834" s="362" t="s">
        <v>31</v>
      </c>
      <c r="B834" s="362"/>
      <c r="C834" s="173"/>
      <c r="D834" s="32" t="s">
        <v>37</v>
      </c>
      <c r="F834" s="27"/>
      <c r="G834" s="163" t="s">
        <v>48</v>
      </c>
    </row>
    <row r="835" spans="1:8" ht="15.95" customHeight="1" x14ac:dyDescent="0.2">
      <c r="A835" s="21" t="s">
        <v>32</v>
      </c>
      <c r="B835" s="29">
        <f>+'FASE 1'!I3</f>
        <v>20</v>
      </c>
      <c r="C835" s="26"/>
      <c r="D835" s="21" t="s">
        <v>32</v>
      </c>
      <c r="E835" s="29">
        <f>+'FASE 2'!I3</f>
        <v>20</v>
      </c>
      <c r="F835" s="58"/>
      <c r="G835" s="162" t="s">
        <v>32</v>
      </c>
      <c r="H835" s="29">
        <f>+'FASE 3'!I3</f>
        <v>20</v>
      </c>
    </row>
    <row r="836" spans="1:8" ht="15.95" customHeight="1" x14ac:dyDescent="0.2">
      <c r="A836" s="21" t="s">
        <v>5</v>
      </c>
      <c r="B836" s="30">
        <f>+'HORARIO 1'!B40</f>
        <v>0.4375</v>
      </c>
      <c r="C836" s="26"/>
      <c r="D836" s="21" t="s">
        <v>5</v>
      </c>
      <c r="E836" s="30">
        <f>+'HORARIO 2'!B40</f>
        <v>2.0833333333333332E-2</v>
      </c>
      <c r="F836" s="60"/>
      <c r="G836" s="21" t="s">
        <v>5</v>
      </c>
      <c r="H836" s="30">
        <f>+'HORARIO 3'!B40</f>
        <v>2.0833333333333332E-2</v>
      </c>
    </row>
    <row r="837" spans="1:8" ht="15.95" customHeight="1" x14ac:dyDescent="0.2">
      <c r="A837" s="21" t="s">
        <v>6</v>
      </c>
      <c r="B837" s="30">
        <f>+'FASE 1'!G44</f>
        <v>0</v>
      </c>
      <c r="C837" s="26"/>
      <c r="D837" s="21" t="s">
        <v>6</v>
      </c>
      <c r="E837" s="30">
        <f>+'FASE 2'!G44</f>
        <v>0</v>
      </c>
      <c r="F837" s="58"/>
      <c r="G837" s="21" t="s">
        <v>6</v>
      </c>
      <c r="H837" s="30">
        <f>+'FASE 3'!G44</f>
        <v>0</v>
      </c>
    </row>
    <row r="838" spans="1:8" ht="15.95" customHeight="1" x14ac:dyDescent="0.2">
      <c r="A838" s="21" t="s">
        <v>33</v>
      </c>
      <c r="B838" s="30">
        <f>+'FASE 1'!H44</f>
        <v>0</v>
      </c>
      <c r="C838" s="26"/>
      <c r="D838" s="21" t="s">
        <v>33</v>
      </c>
      <c r="E838" s="30">
        <f>+'FASE 2'!H44</f>
        <v>0</v>
      </c>
      <c r="F838" s="58"/>
      <c r="G838" s="21" t="s">
        <v>33</v>
      </c>
      <c r="H838" s="30">
        <f>+'FASE 3'!H44</f>
        <v>0</v>
      </c>
    </row>
    <row r="839" spans="1:8" ht="15.95" customHeight="1" x14ac:dyDescent="0.2">
      <c r="A839" s="21" t="s">
        <v>35</v>
      </c>
      <c r="B839" s="30">
        <f>+'FASE 1'!I44</f>
        <v>-0.4375</v>
      </c>
      <c r="C839" s="26"/>
      <c r="D839" s="21" t="s">
        <v>35</v>
      </c>
      <c r="E839" s="30">
        <f>+'FASE 2'!I44</f>
        <v>-2.0833333333333332E-2</v>
      </c>
      <c r="F839" s="58"/>
      <c r="G839" s="21" t="s">
        <v>35</v>
      </c>
      <c r="H839" s="30">
        <f>+'FASE 3'!I44</f>
        <v>-2.0833333333333332E-2</v>
      </c>
    </row>
    <row r="840" spans="1:8" ht="15.95" customHeight="1" x14ac:dyDescent="0.2">
      <c r="A840" s="21" t="s">
        <v>36</v>
      </c>
      <c r="B840" s="30">
        <f>+'FASE 1'!J44</f>
        <v>-0.4375</v>
      </c>
      <c r="C840" s="26"/>
      <c r="D840" s="21" t="s">
        <v>36</v>
      </c>
      <c r="E840" s="30">
        <f>+'FASE 2'!J44</f>
        <v>-2.0833333333333332E-2</v>
      </c>
      <c r="F840" s="58"/>
      <c r="G840" s="21" t="s">
        <v>36</v>
      </c>
      <c r="H840" s="30">
        <f>+'FASE 3'!J44</f>
        <v>-2.0833333333333332E-2</v>
      </c>
    </row>
    <row r="841" spans="1:8" ht="15.95" customHeight="1" x14ac:dyDescent="0.2">
      <c r="A841" s="21" t="s">
        <v>34</v>
      </c>
      <c r="B841" s="30">
        <f>+'FASE 1'!Q44</f>
        <v>493.0555555555556</v>
      </c>
      <c r="C841" s="26"/>
      <c r="D841" s="21" t="s">
        <v>34</v>
      </c>
      <c r="E841" s="30">
        <f>+'FASE 2'!Q44</f>
        <v>76.388888888888886</v>
      </c>
      <c r="F841" s="58"/>
      <c r="G841" s="21" t="s">
        <v>34</v>
      </c>
      <c r="H841" s="30">
        <f>+'FASE 3'!Q44</f>
        <v>76.388888888888886</v>
      </c>
    </row>
    <row r="842" spans="1:8" ht="15.95" customHeight="1" x14ac:dyDescent="0.2">
      <c r="A842" s="21" t="s">
        <v>57</v>
      </c>
      <c r="B842" s="30">
        <f>+'FASE 1'!N44</f>
        <v>0</v>
      </c>
      <c r="C842" s="26"/>
      <c r="D842" s="21" t="s">
        <v>57</v>
      </c>
      <c r="E842" s="30">
        <f>+'FASE 2'!N44</f>
        <v>0</v>
      </c>
      <c r="F842" s="58"/>
      <c r="G842" s="21" t="s">
        <v>57</v>
      </c>
      <c r="H842" s="30">
        <f>+'FASE 3'!N44</f>
        <v>0</v>
      </c>
    </row>
    <row r="843" spans="1:8" ht="15.95" customHeight="1" x14ac:dyDescent="0.2">
      <c r="A843" s="21" t="s">
        <v>7</v>
      </c>
      <c r="B843" s="31" t="e">
        <f>+'FASE 1'!R44</f>
        <v>#NUM!</v>
      </c>
      <c r="C843" s="164"/>
      <c r="D843" s="21" t="s">
        <v>7</v>
      </c>
      <c r="E843" s="31" t="e">
        <f>+'FASE 2'!R44</f>
        <v>#NUM!</v>
      </c>
      <c r="F843" s="164"/>
      <c r="G843" s="21" t="s">
        <v>7</v>
      </c>
      <c r="H843" s="31" t="e">
        <f>+'FASE 3'!R44</f>
        <v>#NUM!</v>
      </c>
    </row>
    <row r="844" spans="1:8" ht="21" customHeight="1" x14ac:dyDescent="0.2">
      <c r="A844" s="35" t="s">
        <v>38</v>
      </c>
      <c r="B844" s="38">
        <f>+'FASE 1'!T44</f>
        <v>492.6180555555556</v>
      </c>
      <c r="C844" s="166"/>
      <c r="D844" s="35" t="s">
        <v>38</v>
      </c>
      <c r="E844" s="38">
        <f>+'FASE 2'!T44</f>
        <v>76.368055555555557</v>
      </c>
      <c r="F844" s="166"/>
      <c r="G844" s="35" t="s">
        <v>38</v>
      </c>
      <c r="H844" s="38">
        <f>+'FASE 3'!T44</f>
        <v>76.368055555555557</v>
      </c>
    </row>
    <row r="845" spans="1:8" ht="21.95" customHeight="1" x14ac:dyDescent="0.2">
      <c r="A845" s="160"/>
      <c r="B845" s="161"/>
      <c r="C845" s="169"/>
      <c r="D845" s="160"/>
      <c r="E845" s="161"/>
      <c r="F845" s="169"/>
      <c r="G845" s="160"/>
      <c r="H845" s="161"/>
    </row>
    <row r="846" spans="1:8" ht="18" customHeight="1" x14ac:dyDescent="0.2">
      <c r="A846" s="34" t="s">
        <v>40</v>
      </c>
      <c r="B846" s="39" t="e">
        <f>+CLAS.PROV!#REF!</f>
        <v>#REF!</v>
      </c>
      <c r="D846" s="33" t="s">
        <v>39</v>
      </c>
      <c r="E846" s="40" t="e">
        <f>+CLAS.PROV!#REF!</f>
        <v>#REF!</v>
      </c>
    </row>
    <row r="848" spans="1:8" ht="48" customHeight="1" x14ac:dyDescent="0.2">
      <c r="B848" s="292" t="str">
        <f>B1</f>
        <v>VII Raid Sierra de la Mosca y Llanos de Sierra de Fuentes 12/10/2013</v>
      </c>
      <c r="C848" s="292"/>
      <c r="D848" s="292"/>
      <c r="E848" s="292"/>
      <c r="F848" s="292"/>
    </row>
    <row r="849" spans="1:8" ht="13.5" thickBot="1" x14ac:dyDescent="0.25"/>
    <row r="850" spans="1:8" ht="16.5" customHeight="1" thickBot="1" x14ac:dyDescent="0.25">
      <c r="A850" s="24" t="s">
        <v>9</v>
      </c>
      <c r="B850" s="363" t="s">
        <v>0</v>
      </c>
      <c r="C850" s="364"/>
      <c r="D850" s="364"/>
      <c r="E850" s="365"/>
      <c r="F850" s="363" t="s">
        <v>1</v>
      </c>
      <c r="G850" s="364"/>
      <c r="H850" s="365"/>
    </row>
    <row r="851" spans="1:8" ht="27.75" customHeight="1" thickBot="1" x14ac:dyDescent="0.25">
      <c r="A851" s="25">
        <f>+'HORARIO 1'!A41</f>
        <v>0</v>
      </c>
      <c r="B851" s="366">
        <f>+'HORARIO 1'!C41</f>
        <v>0</v>
      </c>
      <c r="C851" s="367"/>
      <c r="D851" s="367"/>
      <c r="E851" s="368"/>
      <c r="F851" s="366">
        <f>+'HORARIO 1'!D41</f>
        <v>0</v>
      </c>
      <c r="G851" s="367"/>
      <c r="H851" s="368"/>
    </row>
    <row r="852" spans="1:8" s="290" customFormat="1" ht="15.75" customHeight="1" thickBot="1" x14ac:dyDescent="0.25">
      <c r="A852" s="281"/>
      <c r="B852" s="372" t="s">
        <v>108</v>
      </c>
      <c r="C852" s="374"/>
      <c r="D852" s="372">
        <f>'Matrículas CET'!B39</f>
        <v>0</v>
      </c>
      <c r="E852" s="374"/>
      <c r="F852" s="289" t="s">
        <v>100</v>
      </c>
      <c r="G852" s="370">
        <f>'Matrículas CET'!D39</f>
        <v>0</v>
      </c>
      <c r="H852" s="371"/>
    </row>
    <row r="853" spans="1:8" x14ac:dyDescent="0.2">
      <c r="A853" s="362" t="s">
        <v>31</v>
      </c>
      <c r="B853" s="362"/>
      <c r="C853" s="173"/>
      <c r="D853" s="32" t="s">
        <v>37</v>
      </c>
      <c r="F853" s="27"/>
      <c r="G853" s="163" t="s">
        <v>48</v>
      </c>
    </row>
    <row r="854" spans="1:8" ht="15.95" customHeight="1" x14ac:dyDescent="0.2">
      <c r="A854" s="21" t="s">
        <v>32</v>
      </c>
      <c r="B854" s="29">
        <f>+'FASE 1'!I3</f>
        <v>20</v>
      </c>
      <c r="C854" s="26"/>
      <c r="D854" s="21" t="s">
        <v>32</v>
      </c>
      <c r="E854" s="29">
        <f>+'FASE 2'!I3</f>
        <v>20</v>
      </c>
      <c r="F854" s="58"/>
      <c r="G854" s="162" t="s">
        <v>32</v>
      </c>
      <c r="H854" s="29">
        <f>+'FASE 3'!I3</f>
        <v>20</v>
      </c>
    </row>
    <row r="855" spans="1:8" ht="15.95" customHeight="1" x14ac:dyDescent="0.2">
      <c r="A855" s="21" t="s">
        <v>5</v>
      </c>
      <c r="B855" s="30">
        <f>+'HORARIO 1'!B41</f>
        <v>0.4375</v>
      </c>
      <c r="C855" s="26"/>
      <c r="D855" s="21" t="s">
        <v>5</v>
      </c>
      <c r="E855" s="30">
        <f>+'HORARIO 2'!B41</f>
        <v>2.0833333333333332E-2</v>
      </c>
      <c r="F855" s="60"/>
      <c r="G855" s="21" t="s">
        <v>5</v>
      </c>
      <c r="H855" s="30">
        <f>+'HORARIO 3'!B41</f>
        <v>2.0833333333333332E-2</v>
      </c>
    </row>
    <row r="856" spans="1:8" ht="15.95" customHeight="1" x14ac:dyDescent="0.2">
      <c r="A856" s="21" t="s">
        <v>6</v>
      </c>
      <c r="B856" s="30">
        <f>+'FASE 1'!G45</f>
        <v>0</v>
      </c>
      <c r="C856" s="26"/>
      <c r="D856" s="21" t="s">
        <v>6</v>
      </c>
      <c r="E856" s="30">
        <f>+'FASE 2'!G45</f>
        <v>0</v>
      </c>
      <c r="F856" s="58"/>
      <c r="G856" s="21" t="s">
        <v>6</v>
      </c>
      <c r="H856" s="30">
        <f>+'FASE 3'!G45</f>
        <v>0</v>
      </c>
    </row>
    <row r="857" spans="1:8" ht="15.95" customHeight="1" x14ac:dyDescent="0.2">
      <c r="A857" s="21" t="s">
        <v>33</v>
      </c>
      <c r="B857" s="30">
        <f>+'FASE 1'!H45</f>
        <v>0</v>
      </c>
      <c r="C857" s="26"/>
      <c r="D857" s="21" t="s">
        <v>33</v>
      </c>
      <c r="E857" s="30">
        <f>+'FASE 2'!H45</f>
        <v>0</v>
      </c>
      <c r="F857" s="58"/>
      <c r="G857" s="21" t="s">
        <v>33</v>
      </c>
      <c r="H857" s="30">
        <f>+'FASE 3'!H45</f>
        <v>0</v>
      </c>
    </row>
    <row r="858" spans="1:8" ht="15.95" customHeight="1" x14ac:dyDescent="0.2">
      <c r="A858" s="21" t="s">
        <v>35</v>
      </c>
      <c r="B858" s="30">
        <f>+'FASE 1'!I45</f>
        <v>-0.4375</v>
      </c>
      <c r="C858" s="26"/>
      <c r="D858" s="21" t="s">
        <v>35</v>
      </c>
      <c r="E858" s="30">
        <f>+'FASE 2'!I45</f>
        <v>-2.0833333333333332E-2</v>
      </c>
      <c r="F858" s="58"/>
      <c r="G858" s="21" t="s">
        <v>35</v>
      </c>
      <c r="H858" s="30">
        <f>+'FASE 3'!I45</f>
        <v>-2.0833333333333332E-2</v>
      </c>
    </row>
    <row r="859" spans="1:8" ht="15.95" customHeight="1" x14ac:dyDescent="0.2">
      <c r="A859" s="21" t="s">
        <v>36</v>
      </c>
      <c r="B859" s="30">
        <f>+'FASE 1'!J45</f>
        <v>-0.4375</v>
      </c>
      <c r="C859" s="26"/>
      <c r="D859" s="21" t="s">
        <v>36</v>
      </c>
      <c r="E859" s="30">
        <f>+'FASE 2'!J45</f>
        <v>-2.0833333333333332E-2</v>
      </c>
      <c r="F859" s="58"/>
      <c r="G859" s="21" t="s">
        <v>36</v>
      </c>
      <c r="H859" s="30">
        <f>+'FASE 3'!J45</f>
        <v>-2.0833333333333332E-2</v>
      </c>
    </row>
    <row r="860" spans="1:8" ht="15.95" customHeight="1" x14ac:dyDescent="0.2">
      <c r="A860" s="21" t="s">
        <v>34</v>
      </c>
      <c r="B860" s="30">
        <f>+'FASE 1'!Q45</f>
        <v>493.0555555555556</v>
      </c>
      <c r="C860" s="26"/>
      <c r="D860" s="21" t="s">
        <v>34</v>
      </c>
      <c r="E860" s="30">
        <f>+'FASE 2'!Q45</f>
        <v>76.388888888888886</v>
      </c>
      <c r="F860" s="58"/>
      <c r="G860" s="21" t="s">
        <v>34</v>
      </c>
      <c r="H860" s="30">
        <f>+'FASE 3'!Q45</f>
        <v>76.388888888888886</v>
      </c>
    </row>
    <row r="861" spans="1:8" ht="15.95" customHeight="1" x14ac:dyDescent="0.2">
      <c r="A861" s="21" t="s">
        <v>57</v>
      </c>
      <c r="B861" s="30">
        <f>+'FASE 1'!N45</f>
        <v>0</v>
      </c>
      <c r="C861" s="26"/>
      <c r="D861" s="21" t="s">
        <v>57</v>
      </c>
      <c r="E861" s="30">
        <f>+'FASE 2'!N45</f>
        <v>0</v>
      </c>
      <c r="F861" s="58"/>
      <c r="G861" s="21" t="s">
        <v>57</v>
      </c>
      <c r="H861" s="30">
        <f>+'FASE 3'!N45</f>
        <v>0</v>
      </c>
    </row>
    <row r="862" spans="1:8" ht="15.95" customHeight="1" x14ac:dyDescent="0.2">
      <c r="A862" s="21" t="s">
        <v>7</v>
      </c>
      <c r="B862" s="31" t="e">
        <f>+'FASE 1'!R45</f>
        <v>#NUM!</v>
      </c>
      <c r="C862" s="164"/>
      <c r="D862" s="21" t="s">
        <v>7</v>
      </c>
      <c r="E862" s="31" t="e">
        <f>+'FASE 2'!R45</f>
        <v>#NUM!</v>
      </c>
      <c r="F862" s="164"/>
      <c r="G862" s="21" t="s">
        <v>7</v>
      </c>
      <c r="H862" s="31" t="e">
        <f>+'FASE 3'!R45</f>
        <v>#NUM!</v>
      </c>
    </row>
    <row r="863" spans="1:8" ht="21" customHeight="1" x14ac:dyDescent="0.2">
      <c r="A863" s="35" t="s">
        <v>38</v>
      </c>
      <c r="B863" s="38">
        <f>+'FASE 1'!T45</f>
        <v>492.6180555555556</v>
      </c>
      <c r="C863" s="166"/>
      <c r="D863" s="35" t="s">
        <v>38</v>
      </c>
      <c r="E863" s="38">
        <f>+'FASE 2'!T45</f>
        <v>76.368055555555557</v>
      </c>
      <c r="F863" s="166"/>
      <c r="G863" s="35" t="s">
        <v>38</v>
      </c>
      <c r="H863" s="38">
        <f>+'FASE 3'!T45</f>
        <v>76.368055555555557</v>
      </c>
    </row>
    <row r="864" spans="1:8" ht="21.95" customHeight="1" x14ac:dyDescent="0.2">
      <c r="A864" s="160"/>
      <c r="B864" s="161"/>
      <c r="C864" s="169"/>
      <c r="D864" s="160"/>
      <c r="E864" s="161"/>
      <c r="F864" s="169"/>
      <c r="G864" s="160"/>
      <c r="H864" s="161"/>
    </row>
    <row r="865" spans="1:8" ht="18" customHeight="1" x14ac:dyDescent="0.2">
      <c r="A865" s="34" t="s">
        <v>40</v>
      </c>
      <c r="B865" s="39" t="e">
        <f>+CLAS.PROV!#REF!</f>
        <v>#REF!</v>
      </c>
      <c r="D865" s="33" t="s">
        <v>39</v>
      </c>
      <c r="E865" s="40" t="e">
        <f>+CLAS.PROV!#REF!</f>
        <v>#REF!</v>
      </c>
    </row>
    <row r="876" spans="1:8" ht="48" customHeight="1" x14ac:dyDescent="0.2">
      <c r="B876" s="292" t="str">
        <f>B1</f>
        <v>VII Raid Sierra de la Mosca y Llanos de Sierra de Fuentes 12/10/2013</v>
      </c>
      <c r="C876" s="292"/>
      <c r="D876" s="292"/>
      <c r="E876" s="292"/>
      <c r="F876" s="292"/>
    </row>
    <row r="877" spans="1:8" ht="13.5" thickBot="1" x14ac:dyDescent="0.25"/>
    <row r="878" spans="1:8" ht="16.5" customHeight="1" thickBot="1" x14ac:dyDescent="0.25">
      <c r="A878" s="24" t="s">
        <v>9</v>
      </c>
      <c r="B878" s="363" t="s">
        <v>0</v>
      </c>
      <c r="C878" s="364"/>
      <c r="D878" s="364"/>
      <c r="E878" s="365"/>
      <c r="F878" s="363" t="s">
        <v>1</v>
      </c>
      <c r="G878" s="364"/>
      <c r="H878" s="365"/>
    </row>
    <row r="879" spans="1:8" ht="27.75" customHeight="1" thickBot="1" x14ac:dyDescent="0.25">
      <c r="A879" s="25">
        <f>+'HORARIO 1'!A42</f>
        <v>0</v>
      </c>
      <c r="B879" s="366">
        <f>+'HORARIO 1'!C42</f>
        <v>0</v>
      </c>
      <c r="C879" s="367"/>
      <c r="D879" s="367"/>
      <c r="E879" s="368"/>
      <c r="F879" s="366">
        <f>+'HORARIO 1'!D42</f>
        <v>0</v>
      </c>
      <c r="G879" s="367"/>
      <c r="H879" s="368"/>
    </row>
    <row r="880" spans="1:8" s="290" customFormat="1" ht="15.75" customHeight="1" thickBot="1" x14ac:dyDescent="0.25">
      <c r="A880" s="281"/>
      <c r="B880" s="372" t="s">
        <v>108</v>
      </c>
      <c r="C880" s="374"/>
      <c r="D880" s="372">
        <f>'Matrículas CET'!B40</f>
        <v>0</v>
      </c>
      <c r="E880" s="374"/>
      <c r="F880" s="289" t="s">
        <v>100</v>
      </c>
      <c r="G880" s="370">
        <f>'Matrículas CET'!D40</f>
        <v>0</v>
      </c>
      <c r="H880" s="371"/>
    </row>
    <row r="881" spans="1:8" x14ac:dyDescent="0.2">
      <c r="A881" s="362" t="s">
        <v>31</v>
      </c>
      <c r="B881" s="362"/>
      <c r="C881" s="173"/>
      <c r="D881" s="32" t="s">
        <v>37</v>
      </c>
      <c r="F881" s="27"/>
      <c r="G881" s="163" t="s">
        <v>48</v>
      </c>
    </row>
    <row r="882" spans="1:8" ht="15.95" customHeight="1" x14ac:dyDescent="0.2">
      <c r="A882" s="21" t="s">
        <v>32</v>
      </c>
      <c r="B882" s="29">
        <f>+'FASE 1'!I3</f>
        <v>20</v>
      </c>
      <c r="C882" s="26"/>
      <c r="D882" s="21" t="s">
        <v>32</v>
      </c>
      <c r="E882" s="29">
        <f>+'FASE 2'!I3</f>
        <v>20</v>
      </c>
      <c r="F882" s="58"/>
      <c r="G882" s="162" t="s">
        <v>32</v>
      </c>
      <c r="H882" s="29">
        <f>+'FASE 3'!I3</f>
        <v>20</v>
      </c>
    </row>
    <row r="883" spans="1:8" ht="15.95" customHeight="1" x14ac:dyDescent="0.2">
      <c r="A883" s="21" t="s">
        <v>5</v>
      </c>
      <c r="B883" s="30">
        <f>+'HORARIO 1'!B42</f>
        <v>0.4375</v>
      </c>
      <c r="C883" s="26"/>
      <c r="D883" s="21" t="s">
        <v>5</v>
      </c>
      <c r="E883" s="30">
        <f>+'HORARIO 2'!B42</f>
        <v>2.0833333333333332E-2</v>
      </c>
      <c r="F883" s="60"/>
      <c r="G883" s="21" t="s">
        <v>5</v>
      </c>
      <c r="H883" s="30" t="e">
        <f>+'HORARIO 3'!#REF!</f>
        <v>#REF!</v>
      </c>
    </row>
    <row r="884" spans="1:8" ht="15.95" customHeight="1" x14ac:dyDescent="0.2">
      <c r="A884" s="21" t="s">
        <v>6</v>
      </c>
      <c r="B884" s="30">
        <f>+'FASE 1'!G46</f>
        <v>0</v>
      </c>
      <c r="C884" s="26"/>
      <c r="D884" s="21" t="s">
        <v>6</v>
      </c>
      <c r="E884" s="30">
        <f>+'FASE 2'!G46</f>
        <v>0</v>
      </c>
      <c r="F884" s="58"/>
      <c r="G884" s="21" t="s">
        <v>6</v>
      </c>
      <c r="H884" s="30" t="e">
        <f>+'FASE 3'!#REF!</f>
        <v>#REF!</v>
      </c>
    </row>
    <row r="885" spans="1:8" ht="15.95" customHeight="1" x14ac:dyDescent="0.2">
      <c r="A885" s="21" t="s">
        <v>33</v>
      </c>
      <c r="B885" s="30">
        <f>+'FASE 1'!H46</f>
        <v>0</v>
      </c>
      <c r="C885" s="26"/>
      <c r="D885" s="21" t="s">
        <v>33</v>
      </c>
      <c r="E885" s="30">
        <f>+'FASE 2'!H46</f>
        <v>0</v>
      </c>
      <c r="F885" s="58"/>
      <c r="G885" s="21" t="s">
        <v>33</v>
      </c>
      <c r="H885" s="30" t="e">
        <f>+'FASE 3'!#REF!</f>
        <v>#REF!</v>
      </c>
    </row>
    <row r="886" spans="1:8" ht="15.95" customHeight="1" x14ac:dyDescent="0.2">
      <c r="A886" s="21" t="s">
        <v>35</v>
      </c>
      <c r="B886" s="30">
        <f>+'FASE 1'!I46</f>
        <v>-0.4375</v>
      </c>
      <c r="C886" s="26"/>
      <c r="D886" s="21" t="s">
        <v>35</v>
      </c>
      <c r="E886" s="30">
        <f>+'FASE 2'!I46</f>
        <v>-2.0833333333333332E-2</v>
      </c>
      <c r="F886" s="58"/>
      <c r="G886" s="21" t="s">
        <v>35</v>
      </c>
      <c r="H886" s="30" t="e">
        <f>+'FASE 3'!#REF!</f>
        <v>#REF!</v>
      </c>
    </row>
    <row r="887" spans="1:8" ht="15.95" customHeight="1" x14ac:dyDescent="0.2">
      <c r="A887" s="21" t="s">
        <v>36</v>
      </c>
      <c r="B887" s="30">
        <f>+'FASE 1'!J46</f>
        <v>-0.4375</v>
      </c>
      <c r="C887" s="26"/>
      <c r="D887" s="21" t="s">
        <v>36</v>
      </c>
      <c r="E887" s="30">
        <f>+'FASE 2'!J46</f>
        <v>-2.0833333333333332E-2</v>
      </c>
      <c r="F887" s="58"/>
      <c r="G887" s="21" t="s">
        <v>36</v>
      </c>
      <c r="H887" s="30" t="e">
        <f>+'FASE 3'!#REF!</f>
        <v>#REF!</v>
      </c>
    </row>
    <row r="888" spans="1:8" ht="15.95" customHeight="1" x14ac:dyDescent="0.2">
      <c r="A888" s="21" t="s">
        <v>34</v>
      </c>
      <c r="B888" s="30">
        <f>+'FASE 1'!Q46</f>
        <v>493.0555555555556</v>
      </c>
      <c r="C888" s="26"/>
      <c r="D888" s="21" t="s">
        <v>34</v>
      </c>
      <c r="E888" s="30">
        <f>+'FASE 2'!Q46</f>
        <v>76.388888888888886</v>
      </c>
      <c r="F888" s="58"/>
      <c r="G888" s="21" t="s">
        <v>34</v>
      </c>
      <c r="H888" s="30" t="e">
        <f>+'FASE 3'!#REF!</f>
        <v>#REF!</v>
      </c>
    </row>
    <row r="889" spans="1:8" ht="15.95" customHeight="1" x14ac:dyDescent="0.2">
      <c r="A889" s="21" t="s">
        <v>57</v>
      </c>
      <c r="B889" s="30">
        <f>+'FASE 1'!N46</f>
        <v>0</v>
      </c>
      <c r="C889" s="26"/>
      <c r="D889" s="21" t="s">
        <v>57</v>
      </c>
      <c r="E889" s="30">
        <f>+'FASE 2'!N46</f>
        <v>0</v>
      </c>
      <c r="F889" s="58"/>
      <c r="G889" s="21" t="s">
        <v>57</v>
      </c>
      <c r="H889" s="30" t="e">
        <f>+'FASE 3'!#REF!</f>
        <v>#REF!</v>
      </c>
    </row>
    <row r="890" spans="1:8" ht="15.95" customHeight="1" x14ac:dyDescent="0.2">
      <c r="A890" s="21" t="s">
        <v>7</v>
      </c>
      <c r="B890" s="31" t="e">
        <f>+'FASE 1'!R46</f>
        <v>#NUM!</v>
      </c>
      <c r="C890" s="164"/>
      <c r="D890" s="21" t="s">
        <v>7</v>
      </c>
      <c r="E890" s="31" t="e">
        <f>+'FASE 2'!R46</f>
        <v>#NUM!</v>
      </c>
      <c r="F890" s="164"/>
      <c r="G890" s="21" t="s">
        <v>7</v>
      </c>
      <c r="H890" s="31" t="e">
        <f>+'FASE 3'!#REF!</f>
        <v>#REF!</v>
      </c>
    </row>
    <row r="891" spans="1:8" ht="21" customHeight="1" x14ac:dyDescent="0.2">
      <c r="A891" s="35" t="s">
        <v>38</v>
      </c>
      <c r="B891" s="38">
        <f>+'FASE 1'!T46</f>
        <v>492.6180555555556</v>
      </c>
      <c r="C891" s="166"/>
      <c r="D891" s="35" t="s">
        <v>38</v>
      </c>
      <c r="E891" s="38">
        <f>+'FASE 2'!T46</f>
        <v>76.368055555555557</v>
      </c>
      <c r="F891" s="166"/>
      <c r="G891" s="35" t="s">
        <v>38</v>
      </c>
      <c r="H891" s="38" t="e">
        <f>+'FASE 3'!#REF!</f>
        <v>#REF!</v>
      </c>
    </row>
    <row r="892" spans="1:8" ht="21.95" customHeight="1" x14ac:dyDescent="0.2">
      <c r="A892" s="160"/>
      <c r="B892" s="161"/>
      <c r="C892" s="169"/>
      <c r="D892" s="160"/>
      <c r="E892" s="161"/>
      <c r="F892" s="169"/>
      <c r="G892" s="160"/>
      <c r="H892" s="161"/>
    </row>
    <row r="893" spans="1:8" ht="18" customHeight="1" x14ac:dyDescent="0.2">
      <c r="A893" s="34" t="s">
        <v>40</v>
      </c>
      <c r="B893" s="39" t="e">
        <f>+CLAS.PROV!#REF!</f>
        <v>#REF!</v>
      </c>
      <c r="D893" s="33" t="s">
        <v>39</v>
      </c>
      <c r="E893" s="40" t="e">
        <f>+CLAS.PROV!#REF!</f>
        <v>#REF!</v>
      </c>
    </row>
    <row r="895" spans="1:8" ht="48" customHeight="1" x14ac:dyDescent="0.2">
      <c r="B895" s="292" t="str">
        <f>B1</f>
        <v>VII Raid Sierra de la Mosca y Llanos de Sierra de Fuentes 12/10/2013</v>
      </c>
      <c r="C895" s="292"/>
      <c r="D895" s="292"/>
      <c r="E895" s="292"/>
      <c r="F895" s="292"/>
    </row>
    <row r="896" spans="1:8" ht="13.5" thickBot="1" x14ac:dyDescent="0.25"/>
    <row r="897" spans="1:8" ht="16.5" customHeight="1" thickBot="1" x14ac:dyDescent="0.25">
      <c r="A897" s="24" t="s">
        <v>9</v>
      </c>
      <c r="B897" s="363" t="s">
        <v>0</v>
      </c>
      <c r="C897" s="364"/>
      <c r="D897" s="364"/>
      <c r="E897" s="365"/>
      <c r="F897" s="363" t="s">
        <v>1</v>
      </c>
      <c r="G897" s="364"/>
      <c r="H897" s="365"/>
    </row>
    <row r="898" spans="1:8" ht="27.75" customHeight="1" thickBot="1" x14ac:dyDescent="0.25">
      <c r="A898" s="25" t="e">
        <f>+'HORARIO 1'!#REF!</f>
        <v>#REF!</v>
      </c>
      <c r="B898" s="366" t="e">
        <f>+'HORARIO 1'!#REF!</f>
        <v>#REF!</v>
      </c>
      <c r="C898" s="367"/>
      <c r="D898" s="367"/>
      <c r="E898" s="368"/>
      <c r="F898" s="366" t="e">
        <f>+'HORARIO 1'!#REF!</f>
        <v>#REF!</v>
      </c>
      <c r="G898" s="367"/>
      <c r="H898" s="368"/>
    </row>
    <row r="899" spans="1:8" s="290" customFormat="1" ht="15.75" customHeight="1" thickBot="1" x14ac:dyDescent="0.25">
      <c r="A899" s="281"/>
      <c r="B899" s="372" t="s">
        <v>108</v>
      </c>
      <c r="C899" s="374"/>
      <c r="D899" s="372">
        <f>'Matrículas CET'!B41</f>
        <v>0</v>
      </c>
      <c r="E899" s="374"/>
      <c r="F899" s="289" t="s">
        <v>100</v>
      </c>
      <c r="G899" s="370">
        <f>'Matrículas CET'!D41</f>
        <v>0</v>
      </c>
      <c r="H899" s="371"/>
    </row>
    <row r="900" spans="1:8" x14ac:dyDescent="0.2">
      <c r="A900" s="362" t="s">
        <v>31</v>
      </c>
      <c r="B900" s="362"/>
      <c r="C900" s="173"/>
      <c r="D900" s="32" t="s">
        <v>37</v>
      </c>
      <c r="F900" s="27"/>
      <c r="G900" s="163" t="s">
        <v>48</v>
      </c>
    </row>
    <row r="901" spans="1:8" ht="15.95" customHeight="1" x14ac:dyDescent="0.2">
      <c r="A901" s="21" t="s">
        <v>32</v>
      </c>
      <c r="B901" s="29">
        <f>+'FASE 1'!I3</f>
        <v>20</v>
      </c>
      <c r="C901" s="26"/>
      <c r="D901" s="21" t="s">
        <v>32</v>
      </c>
      <c r="E901" s="29">
        <f>+'FASE 2'!I3</f>
        <v>20</v>
      </c>
      <c r="F901" s="58"/>
      <c r="G901" s="162" t="s">
        <v>32</v>
      </c>
      <c r="H901" s="29">
        <f>+'FASE 3'!I3</f>
        <v>20</v>
      </c>
    </row>
    <row r="902" spans="1:8" ht="15.95" customHeight="1" x14ac:dyDescent="0.2">
      <c r="A902" s="21" t="s">
        <v>5</v>
      </c>
      <c r="B902" s="30" t="e">
        <f>+'HORARIO 1'!#REF!</f>
        <v>#REF!</v>
      </c>
      <c r="C902" s="26"/>
      <c r="D902" s="21" t="s">
        <v>5</v>
      </c>
      <c r="E902" s="30" t="e">
        <f>+'HORARIO 2'!#REF!</f>
        <v>#REF!</v>
      </c>
      <c r="F902" s="60"/>
      <c r="G902" s="21" t="s">
        <v>5</v>
      </c>
      <c r="H902" s="30" t="e">
        <f>+'HORARIO 3'!#REF!</f>
        <v>#REF!</v>
      </c>
    </row>
    <row r="903" spans="1:8" ht="15.95" customHeight="1" x14ac:dyDescent="0.2">
      <c r="A903" s="21" t="s">
        <v>6</v>
      </c>
      <c r="B903" s="30" t="e">
        <f>+'FASE 1'!#REF!</f>
        <v>#REF!</v>
      </c>
      <c r="C903" s="26"/>
      <c r="D903" s="21" t="s">
        <v>6</v>
      </c>
      <c r="E903" s="30" t="e">
        <f>+'FASE 2'!#REF!</f>
        <v>#REF!</v>
      </c>
      <c r="F903" s="58"/>
      <c r="G903" s="21" t="s">
        <v>6</v>
      </c>
      <c r="H903" s="30" t="e">
        <f>+'FASE 3'!#REF!</f>
        <v>#REF!</v>
      </c>
    </row>
    <row r="904" spans="1:8" ht="15.95" customHeight="1" x14ac:dyDescent="0.2">
      <c r="A904" s="21" t="s">
        <v>33</v>
      </c>
      <c r="B904" s="30" t="e">
        <f>+'FASE 1'!#REF!</f>
        <v>#REF!</v>
      </c>
      <c r="C904" s="26"/>
      <c r="D904" s="21" t="s">
        <v>33</v>
      </c>
      <c r="E904" s="30" t="e">
        <f>+'FASE 2'!#REF!</f>
        <v>#REF!</v>
      </c>
      <c r="F904" s="58"/>
      <c r="G904" s="21" t="s">
        <v>33</v>
      </c>
      <c r="H904" s="30" t="e">
        <f>+'FASE 3'!#REF!</f>
        <v>#REF!</v>
      </c>
    </row>
    <row r="905" spans="1:8" ht="15.95" customHeight="1" x14ac:dyDescent="0.2">
      <c r="A905" s="21" t="s">
        <v>35</v>
      </c>
      <c r="B905" s="30" t="e">
        <f>+'FASE 1'!#REF!</f>
        <v>#REF!</v>
      </c>
      <c r="C905" s="26"/>
      <c r="D905" s="21" t="s">
        <v>35</v>
      </c>
      <c r="E905" s="30" t="e">
        <f>+'FASE 2'!#REF!</f>
        <v>#REF!</v>
      </c>
      <c r="F905" s="58"/>
      <c r="G905" s="21" t="s">
        <v>35</v>
      </c>
      <c r="H905" s="30" t="e">
        <f>+'FASE 3'!#REF!</f>
        <v>#REF!</v>
      </c>
    </row>
    <row r="906" spans="1:8" ht="15.95" customHeight="1" x14ac:dyDescent="0.2">
      <c r="A906" s="21" t="s">
        <v>36</v>
      </c>
      <c r="B906" s="30" t="e">
        <f>+'FASE 1'!#REF!</f>
        <v>#REF!</v>
      </c>
      <c r="C906" s="26"/>
      <c r="D906" s="21" t="s">
        <v>36</v>
      </c>
      <c r="E906" s="30" t="e">
        <f>+'FASE 2'!#REF!</f>
        <v>#REF!</v>
      </c>
      <c r="F906" s="58"/>
      <c r="G906" s="21" t="s">
        <v>36</v>
      </c>
      <c r="H906" s="30" t="e">
        <f>+'FASE 3'!#REF!</f>
        <v>#REF!</v>
      </c>
    </row>
    <row r="907" spans="1:8" ht="15.95" customHeight="1" x14ac:dyDescent="0.2">
      <c r="A907" s="21" t="s">
        <v>34</v>
      </c>
      <c r="B907" s="30" t="e">
        <f>+'FASE 1'!#REF!</f>
        <v>#REF!</v>
      </c>
      <c r="C907" s="26"/>
      <c r="D907" s="21" t="s">
        <v>34</v>
      </c>
      <c r="E907" s="30" t="e">
        <f>+'FASE 2'!#REF!</f>
        <v>#REF!</v>
      </c>
      <c r="F907" s="58"/>
      <c r="G907" s="21" t="s">
        <v>34</v>
      </c>
      <c r="H907" s="30" t="e">
        <f>+'FASE 3'!#REF!</f>
        <v>#REF!</v>
      </c>
    </row>
    <row r="908" spans="1:8" ht="15.95" customHeight="1" x14ac:dyDescent="0.2">
      <c r="A908" s="21" t="s">
        <v>57</v>
      </c>
      <c r="B908" s="30" t="e">
        <f>+'FASE 1'!#REF!</f>
        <v>#REF!</v>
      </c>
      <c r="C908" s="26"/>
      <c r="D908" s="21" t="s">
        <v>57</v>
      </c>
      <c r="E908" s="30" t="e">
        <f>+'FASE 2'!#REF!</f>
        <v>#REF!</v>
      </c>
      <c r="F908" s="58"/>
      <c r="G908" s="21" t="s">
        <v>57</v>
      </c>
      <c r="H908" s="30" t="e">
        <f>+'FASE 3'!#REF!</f>
        <v>#REF!</v>
      </c>
    </row>
    <row r="909" spans="1:8" ht="15.95" customHeight="1" x14ac:dyDescent="0.2">
      <c r="A909" s="21" t="s">
        <v>7</v>
      </c>
      <c r="B909" s="31" t="e">
        <f>+'FASE 1'!#REF!</f>
        <v>#REF!</v>
      </c>
      <c r="C909" s="164"/>
      <c r="D909" s="21" t="s">
        <v>7</v>
      </c>
      <c r="E909" s="31" t="e">
        <f>+'FASE 2'!#REF!</f>
        <v>#REF!</v>
      </c>
      <c r="F909" s="164"/>
      <c r="G909" s="21" t="s">
        <v>7</v>
      </c>
      <c r="H909" s="31" t="e">
        <f>+'FASE 3'!#REF!</f>
        <v>#REF!</v>
      </c>
    </row>
    <row r="910" spans="1:8" ht="21" customHeight="1" x14ac:dyDescent="0.2">
      <c r="A910" s="35" t="s">
        <v>38</v>
      </c>
      <c r="B910" s="38" t="e">
        <f>+'FASE 1'!#REF!</f>
        <v>#REF!</v>
      </c>
      <c r="C910" s="166"/>
      <c r="D910" s="35" t="s">
        <v>38</v>
      </c>
      <c r="E910" s="38" t="e">
        <f>+'FASE 2'!#REF!</f>
        <v>#REF!</v>
      </c>
      <c r="F910" s="166"/>
      <c r="G910" s="35" t="s">
        <v>38</v>
      </c>
      <c r="H910" s="38" t="e">
        <f>+'FASE 3'!#REF!</f>
        <v>#REF!</v>
      </c>
    </row>
    <row r="911" spans="1:8" ht="21.95" customHeight="1" x14ac:dyDescent="0.2">
      <c r="A911" s="160"/>
      <c r="B911" s="161"/>
      <c r="C911" s="169"/>
      <c r="D911" s="160"/>
      <c r="E911" s="161"/>
      <c r="F911" s="169"/>
      <c r="G911" s="160"/>
      <c r="H911" s="161"/>
    </row>
    <row r="912" spans="1:8" ht="18" customHeight="1" x14ac:dyDescent="0.2">
      <c r="A912" s="34" t="s">
        <v>40</v>
      </c>
      <c r="B912" s="39" t="e">
        <f>+CLAS.PROV!#REF!</f>
        <v>#REF!</v>
      </c>
      <c r="D912" s="33" t="s">
        <v>39</v>
      </c>
      <c r="E912" s="40" t="e">
        <f>+CLAS.PROV!#REF!</f>
        <v>#REF!</v>
      </c>
    </row>
    <row r="923" spans="1:8" ht="48" customHeight="1" x14ac:dyDescent="0.2">
      <c r="B923" s="292" t="str">
        <f>B1</f>
        <v>VII Raid Sierra de la Mosca y Llanos de Sierra de Fuentes 12/10/2013</v>
      </c>
      <c r="C923" s="292"/>
      <c r="D923" s="292"/>
      <c r="E923" s="292"/>
      <c r="F923" s="292"/>
    </row>
    <row r="924" spans="1:8" ht="13.5" thickBot="1" x14ac:dyDescent="0.25"/>
    <row r="925" spans="1:8" ht="16.5" customHeight="1" thickBot="1" x14ac:dyDescent="0.25">
      <c r="A925" s="24" t="s">
        <v>9</v>
      </c>
      <c r="B925" s="363" t="s">
        <v>0</v>
      </c>
      <c r="C925" s="364"/>
      <c r="D925" s="364"/>
      <c r="E925" s="365"/>
      <c r="F925" s="363" t="s">
        <v>1</v>
      </c>
      <c r="G925" s="364"/>
      <c r="H925" s="365"/>
    </row>
    <row r="926" spans="1:8" ht="27.75" customHeight="1" thickBot="1" x14ac:dyDescent="0.25">
      <c r="A926" s="25" t="e">
        <f>+'HORARIO 1'!#REF!</f>
        <v>#REF!</v>
      </c>
      <c r="B926" s="366" t="e">
        <f>+'HORARIO 1'!#REF!</f>
        <v>#REF!</v>
      </c>
      <c r="C926" s="367"/>
      <c r="D926" s="367"/>
      <c r="E926" s="368"/>
      <c r="F926" s="366" t="e">
        <f>+'HORARIO 1'!#REF!</f>
        <v>#REF!</v>
      </c>
      <c r="G926" s="367"/>
      <c r="H926" s="368"/>
    </row>
    <row r="927" spans="1:8" s="290" customFormat="1" ht="15.75" customHeight="1" thickBot="1" x14ac:dyDescent="0.25">
      <c r="A927" s="281"/>
      <c r="B927" s="372" t="s">
        <v>108</v>
      </c>
      <c r="C927" s="374"/>
      <c r="D927" s="372">
        <f>'Matrículas CET'!B42</f>
        <v>0</v>
      </c>
      <c r="E927" s="374"/>
      <c r="F927" s="289" t="s">
        <v>100</v>
      </c>
      <c r="G927" s="370">
        <f>'Matrículas CET'!D42</f>
        <v>0</v>
      </c>
      <c r="H927" s="371"/>
    </row>
    <row r="928" spans="1:8" x14ac:dyDescent="0.2">
      <c r="A928" s="362" t="s">
        <v>31</v>
      </c>
      <c r="B928" s="362"/>
      <c r="C928" s="173"/>
      <c r="D928" s="32" t="s">
        <v>37</v>
      </c>
      <c r="F928" s="27"/>
      <c r="G928" s="163" t="s">
        <v>48</v>
      </c>
    </row>
    <row r="929" spans="1:8" ht="15.95" customHeight="1" x14ac:dyDescent="0.2">
      <c r="A929" s="21" t="s">
        <v>32</v>
      </c>
      <c r="B929" s="29">
        <f>+'FASE 1'!I3</f>
        <v>20</v>
      </c>
      <c r="C929" s="26"/>
      <c r="D929" s="21" t="s">
        <v>32</v>
      </c>
      <c r="E929" s="29">
        <f>+'FASE 2'!I3</f>
        <v>20</v>
      </c>
      <c r="F929" s="58"/>
      <c r="G929" s="162" t="s">
        <v>32</v>
      </c>
      <c r="H929" s="29">
        <f>+'FASE 3'!I3</f>
        <v>20</v>
      </c>
    </row>
    <row r="930" spans="1:8" ht="15.95" customHeight="1" x14ac:dyDescent="0.2">
      <c r="A930" s="21" t="s">
        <v>5</v>
      </c>
      <c r="B930" s="30" t="e">
        <f>+'HORARIO 1'!#REF!</f>
        <v>#REF!</v>
      </c>
      <c r="C930" s="26"/>
      <c r="D930" s="21" t="s">
        <v>5</v>
      </c>
      <c r="E930" s="30" t="e">
        <f>+'HORARIO 2'!#REF!</f>
        <v>#REF!</v>
      </c>
      <c r="F930" s="60"/>
      <c r="G930" s="21" t="s">
        <v>5</v>
      </c>
      <c r="H930" s="30" t="e">
        <f>+'HORARIO 3'!#REF!</f>
        <v>#REF!</v>
      </c>
    </row>
    <row r="931" spans="1:8" ht="15.95" customHeight="1" x14ac:dyDescent="0.2">
      <c r="A931" s="21" t="s">
        <v>6</v>
      </c>
      <c r="B931" s="30" t="e">
        <f>+'FASE 1'!#REF!</f>
        <v>#REF!</v>
      </c>
      <c r="C931" s="26"/>
      <c r="D931" s="21" t="s">
        <v>6</v>
      </c>
      <c r="E931" s="30" t="e">
        <f>+'FASE 2'!#REF!</f>
        <v>#REF!</v>
      </c>
      <c r="F931" s="58"/>
      <c r="G931" s="21" t="s">
        <v>6</v>
      </c>
      <c r="H931" s="30" t="e">
        <f>+'FASE 3'!#REF!</f>
        <v>#REF!</v>
      </c>
    </row>
    <row r="932" spans="1:8" ht="15.95" customHeight="1" x14ac:dyDescent="0.2">
      <c r="A932" s="21" t="s">
        <v>33</v>
      </c>
      <c r="B932" s="30" t="e">
        <f>+'FASE 1'!#REF!</f>
        <v>#REF!</v>
      </c>
      <c r="C932" s="26"/>
      <c r="D932" s="21" t="s">
        <v>33</v>
      </c>
      <c r="E932" s="30" t="e">
        <f>+'FASE 2'!#REF!</f>
        <v>#REF!</v>
      </c>
      <c r="F932" s="58"/>
      <c r="G932" s="21" t="s">
        <v>33</v>
      </c>
      <c r="H932" s="30" t="e">
        <f>+'FASE 3'!#REF!</f>
        <v>#REF!</v>
      </c>
    </row>
    <row r="933" spans="1:8" ht="15.95" customHeight="1" x14ac:dyDescent="0.2">
      <c r="A933" s="21" t="s">
        <v>35</v>
      </c>
      <c r="B933" s="30" t="e">
        <f>+'FASE 1'!#REF!</f>
        <v>#REF!</v>
      </c>
      <c r="C933" s="26"/>
      <c r="D933" s="21" t="s">
        <v>35</v>
      </c>
      <c r="E933" s="30" t="e">
        <f>+'FASE 2'!#REF!</f>
        <v>#REF!</v>
      </c>
      <c r="F933" s="58"/>
      <c r="G933" s="21" t="s">
        <v>35</v>
      </c>
      <c r="H933" s="30" t="e">
        <f>+'FASE 3'!#REF!</f>
        <v>#REF!</v>
      </c>
    </row>
    <row r="934" spans="1:8" ht="15.95" customHeight="1" x14ac:dyDescent="0.2">
      <c r="A934" s="21" t="s">
        <v>36</v>
      </c>
      <c r="B934" s="30" t="e">
        <f>+'FASE 1'!#REF!</f>
        <v>#REF!</v>
      </c>
      <c r="C934" s="26"/>
      <c r="D934" s="21" t="s">
        <v>36</v>
      </c>
      <c r="E934" s="30" t="e">
        <f>+'FASE 2'!#REF!</f>
        <v>#REF!</v>
      </c>
      <c r="F934" s="58"/>
      <c r="G934" s="21" t="s">
        <v>36</v>
      </c>
      <c r="H934" s="30" t="e">
        <f>+'FASE 3'!#REF!</f>
        <v>#REF!</v>
      </c>
    </row>
    <row r="935" spans="1:8" ht="15.95" customHeight="1" x14ac:dyDescent="0.2">
      <c r="A935" s="21" t="s">
        <v>34</v>
      </c>
      <c r="B935" s="30" t="e">
        <f>+'FASE 1'!#REF!</f>
        <v>#REF!</v>
      </c>
      <c r="C935" s="26"/>
      <c r="D935" s="21" t="s">
        <v>34</v>
      </c>
      <c r="E935" s="30" t="e">
        <f>+'FASE 2'!#REF!</f>
        <v>#REF!</v>
      </c>
      <c r="F935" s="58"/>
      <c r="G935" s="21" t="s">
        <v>34</v>
      </c>
      <c r="H935" s="30" t="e">
        <f>+'FASE 3'!#REF!</f>
        <v>#REF!</v>
      </c>
    </row>
    <row r="936" spans="1:8" ht="15.95" customHeight="1" x14ac:dyDescent="0.2">
      <c r="A936" s="21" t="s">
        <v>57</v>
      </c>
      <c r="B936" s="30" t="e">
        <f>+'FASE 1'!#REF!</f>
        <v>#REF!</v>
      </c>
      <c r="C936" s="26"/>
      <c r="D936" s="21" t="s">
        <v>57</v>
      </c>
      <c r="E936" s="30" t="e">
        <f>+'FASE 2'!#REF!</f>
        <v>#REF!</v>
      </c>
      <c r="F936" s="58"/>
      <c r="G936" s="21" t="s">
        <v>57</v>
      </c>
      <c r="H936" s="30" t="e">
        <f>+'FASE 3'!#REF!</f>
        <v>#REF!</v>
      </c>
    </row>
    <row r="937" spans="1:8" ht="15.95" customHeight="1" x14ac:dyDescent="0.2">
      <c r="A937" s="21" t="s">
        <v>7</v>
      </c>
      <c r="B937" s="31" t="e">
        <f>+'FASE 1'!#REF!</f>
        <v>#REF!</v>
      </c>
      <c r="C937" s="164"/>
      <c r="D937" s="21" t="s">
        <v>7</v>
      </c>
      <c r="E937" s="31" t="e">
        <f>+'FASE 2'!#REF!</f>
        <v>#REF!</v>
      </c>
      <c r="F937" s="164"/>
      <c r="G937" s="21" t="s">
        <v>7</v>
      </c>
      <c r="H937" s="31" t="e">
        <f>+'FASE 3'!#REF!</f>
        <v>#REF!</v>
      </c>
    </row>
    <row r="938" spans="1:8" ht="21" customHeight="1" x14ac:dyDescent="0.2">
      <c r="A938" s="35" t="s">
        <v>38</v>
      </c>
      <c r="B938" s="38" t="e">
        <f>+'FASE 1'!#REF!</f>
        <v>#REF!</v>
      </c>
      <c r="C938" s="166"/>
      <c r="D938" s="35" t="s">
        <v>38</v>
      </c>
      <c r="E938" s="38" t="e">
        <f>+'FASE 2'!#REF!</f>
        <v>#REF!</v>
      </c>
      <c r="F938" s="166"/>
      <c r="G938" s="35" t="s">
        <v>38</v>
      </c>
      <c r="H938" s="38" t="e">
        <f>+'FASE 3'!#REF!</f>
        <v>#REF!</v>
      </c>
    </row>
    <row r="939" spans="1:8" ht="21.95" customHeight="1" x14ac:dyDescent="0.2">
      <c r="A939" s="160"/>
      <c r="B939" s="161"/>
      <c r="C939" s="169"/>
      <c r="D939" s="160"/>
      <c r="E939" s="161"/>
      <c r="F939" s="169"/>
      <c r="G939" s="160"/>
      <c r="H939" s="161"/>
    </row>
    <row r="940" spans="1:8" ht="18" customHeight="1" x14ac:dyDescent="0.2">
      <c r="A940" s="34" t="s">
        <v>40</v>
      </c>
      <c r="B940" s="39" t="e">
        <f>+CLAS.PROV!#REF!</f>
        <v>#REF!</v>
      </c>
      <c r="D940" s="33" t="s">
        <v>39</v>
      </c>
      <c r="E940" s="40" t="e">
        <f>+CLAS.PROV!#REF!</f>
        <v>#REF!</v>
      </c>
    </row>
    <row r="942" spans="1:8" ht="48" customHeight="1" x14ac:dyDescent="0.2">
      <c r="B942" s="292" t="str">
        <f>B1</f>
        <v>VII Raid Sierra de la Mosca y Llanos de Sierra de Fuentes 12/10/2013</v>
      </c>
      <c r="C942" s="292"/>
      <c r="D942" s="292"/>
      <c r="E942" s="292"/>
      <c r="F942" s="292"/>
    </row>
    <row r="943" spans="1:8" ht="13.5" thickBot="1" x14ac:dyDescent="0.25"/>
    <row r="944" spans="1:8" ht="16.5" customHeight="1" thickBot="1" x14ac:dyDescent="0.25">
      <c r="A944" s="24" t="s">
        <v>9</v>
      </c>
      <c r="B944" s="363" t="s">
        <v>0</v>
      </c>
      <c r="C944" s="364"/>
      <c r="D944" s="364"/>
      <c r="E944" s="365"/>
      <c r="F944" s="363" t="s">
        <v>1</v>
      </c>
      <c r="G944" s="364"/>
      <c r="H944" s="365"/>
    </row>
    <row r="945" spans="1:8" ht="27.75" customHeight="1" thickBot="1" x14ac:dyDescent="0.25">
      <c r="A945" s="25" t="e">
        <f>+'HORARIO 1'!#REF!</f>
        <v>#REF!</v>
      </c>
      <c r="B945" s="366" t="e">
        <f>+'HORARIO 1'!#REF!</f>
        <v>#REF!</v>
      </c>
      <c r="C945" s="367"/>
      <c r="D945" s="367"/>
      <c r="E945" s="368"/>
      <c r="F945" s="366" t="e">
        <f>+'HORARIO 1'!#REF!</f>
        <v>#REF!</v>
      </c>
      <c r="G945" s="367"/>
      <c r="H945" s="368"/>
    </row>
    <row r="946" spans="1:8" s="290" customFormat="1" ht="15.75" customHeight="1" thickBot="1" x14ac:dyDescent="0.25">
      <c r="A946" s="281"/>
      <c r="B946" s="372" t="s">
        <v>108</v>
      </c>
      <c r="C946" s="374"/>
      <c r="D946" s="372">
        <f>'Matrículas CET'!B43</f>
        <v>0</v>
      </c>
      <c r="E946" s="374"/>
      <c r="F946" s="289" t="s">
        <v>100</v>
      </c>
      <c r="G946" s="370">
        <f>'Matrículas CET'!D43</f>
        <v>0</v>
      </c>
      <c r="H946" s="371"/>
    </row>
    <row r="947" spans="1:8" ht="15.95" customHeight="1" x14ac:dyDescent="0.2">
      <c r="A947" s="362" t="s">
        <v>31</v>
      </c>
      <c r="B947" s="362"/>
      <c r="C947" s="173"/>
      <c r="D947" s="32" t="s">
        <v>37</v>
      </c>
      <c r="F947" s="27"/>
      <c r="G947" s="163" t="s">
        <v>48</v>
      </c>
    </row>
    <row r="948" spans="1:8" ht="15.95" customHeight="1" x14ac:dyDescent="0.2">
      <c r="A948" s="21" t="s">
        <v>32</v>
      </c>
      <c r="B948" s="29">
        <f>+'FASE 1'!I3</f>
        <v>20</v>
      </c>
      <c r="C948" s="26"/>
      <c r="D948" s="21" t="s">
        <v>32</v>
      </c>
      <c r="E948" s="29">
        <f>+'FASE 2'!I3</f>
        <v>20</v>
      </c>
      <c r="F948" s="58"/>
      <c r="G948" s="162" t="s">
        <v>32</v>
      </c>
      <c r="H948" s="29">
        <f>+'FASE 3'!I3</f>
        <v>20</v>
      </c>
    </row>
    <row r="949" spans="1:8" ht="15.95" customHeight="1" x14ac:dyDescent="0.2">
      <c r="A949" s="21" t="s">
        <v>5</v>
      </c>
      <c r="B949" s="30" t="e">
        <f>+'HORARIO 1'!#REF!</f>
        <v>#REF!</v>
      </c>
      <c r="C949" s="26"/>
      <c r="D949" s="21" t="s">
        <v>5</v>
      </c>
      <c r="E949" s="30" t="e">
        <f>+'HORARIO 2'!#REF!</f>
        <v>#REF!</v>
      </c>
      <c r="F949" s="60"/>
      <c r="G949" s="21" t="s">
        <v>5</v>
      </c>
      <c r="H949" s="30" t="e">
        <f>+'HORARIO 3'!#REF!</f>
        <v>#REF!</v>
      </c>
    </row>
    <row r="950" spans="1:8" ht="15.95" customHeight="1" x14ac:dyDescent="0.2">
      <c r="A950" s="21" t="s">
        <v>6</v>
      </c>
      <c r="B950" s="30" t="e">
        <f>+'FASE 1'!#REF!</f>
        <v>#REF!</v>
      </c>
      <c r="C950" s="26"/>
      <c r="D950" s="21" t="s">
        <v>6</v>
      </c>
      <c r="E950" s="30" t="e">
        <f>+'FASE 2'!#REF!</f>
        <v>#REF!</v>
      </c>
      <c r="F950" s="58"/>
      <c r="G950" s="21" t="s">
        <v>6</v>
      </c>
      <c r="H950" s="30" t="e">
        <f>+'FASE 3'!#REF!</f>
        <v>#REF!</v>
      </c>
    </row>
    <row r="951" spans="1:8" ht="15.95" customHeight="1" x14ac:dyDescent="0.2">
      <c r="A951" s="21" t="s">
        <v>33</v>
      </c>
      <c r="B951" s="30" t="e">
        <f>+'FASE 1'!#REF!</f>
        <v>#REF!</v>
      </c>
      <c r="C951" s="26"/>
      <c r="D951" s="21" t="s">
        <v>33</v>
      </c>
      <c r="E951" s="30" t="e">
        <f>+'FASE 2'!#REF!</f>
        <v>#REF!</v>
      </c>
      <c r="F951" s="58"/>
      <c r="G951" s="21" t="s">
        <v>33</v>
      </c>
      <c r="H951" s="30" t="e">
        <f>+'FASE 3'!#REF!</f>
        <v>#REF!</v>
      </c>
    </row>
    <row r="952" spans="1:8" ht="15.95" customHeight="1" x14ac:dyDescent="0.2">
      <c r="A952" s="21" t="s">
        <v>35</v>
      </c>
      <c r="B952" s="30" t="e">
        <f>+'FASE 1'!#REF!</f>
        <v>#REF!</v>
      </c>
      <c r="C952" s="26"/>
      <c r="D952" s="21" t="s">
        <v>35</v>
      </c>
      <c r="E952" s="30" t="e">
        <f>+'FASE 2'!#REF!</f>
        <v>#REF!</v>
      </c>
      <c r="F952" s="58"/>
      <c r="G952" s="21" t="s">
        <v>35</v>
      </c>
      <c r="H952" s="30" t="e">
        <f>+'FASE 3'!#REF!</f>
        <v>#REF!</v>
      </c>
    </row>
    <row r="953" spans="1:8" ht="15.95" customHeight="1" x14ac:dyDescent="0.2">
      <c r="A953" s="21" t="s">
        <v>36</v>
      </c>
      <c r="B953" s="30" t="e">
        <f>+'FASE 1'!#REF!</f>
        <v>#REF!</v>
      </c>
      <c r="C953" s="26"/>
      <c r="D953" s="21" t="s">
        <v>36</v>
      </c>
      <c r="E953" s="30" t="e">
        <f>+'FASE 2'!#REF!</f>
        <v>#REF!</v>
      </c>
      <c r="F953" s="58"/>
      <c r="G953" s="21" t="s">
        <v>36</v>
      </c>
      <c r="H953" s="30" t="e">
        <f>+'FASE 3'!#REF!</f>
        <v>#REF!</v>
      </c>
    </row>
    <row r="954" spans="1:8" ht="15.95" customHeight="1" x14ac:dyDescent="0.2">
      <c r="A954" s="21" t="s">
        <v>34</v>
      </c>
      <c r="B954" s="30" t="e">
        <f>+'FASE 1'!#REF!</f>
        <v>#REF!</v>
      </c>
      <c r="C954" s="26"/>
      <c r="D954" s="21" t="s">
        <v>34</v>
      </c>
      <c r="E954" s="30" t="e">
        <f>+'FASE 2'!#REF!</f>
        <v>#REF!</v>
      </c>
      <c r="F954" s="58"/>
      <c r="G954" s="21" t="s">
        <v>34</v>
      </c>
      <c r="H954" s="30" t="e">
        <f>+'FASE 3'!#REF!</f>
        <v>#REF!</v>
      </c>
    </row>
    <row r="955" spans="1:8" ht="15.95" customHeight="1" x14ac:dyDescent="0.2">
      <c r="A955" s="21" t="s">
        <v>57</v>
      </c>
      <c r="B955" s="30" t="e">
        <f>+'FASE 1'!#REF!</f>
        <v>#REF!</v>
      </c>
      <c r="C955" s="26"/>
      <c r="D955" s="21" t="s">
        <v>57</v>
      </c>
      <c r="E955" s="30" t="e">
        <f>+'FASE 2'!#REF!</f>
        <v>#REF!</v>
      </c>
      <c r="F955" s="58"/>
      <c r="G955" s="21" t="s">
        <v>57</v>
      </c>
      <c r="H955" s="30" t="e">
        <f>+'FASE 3'!#REF!</f>
        <v>#REF!</v>
      </c>
    </row>
    <row r="956" spans="1:8" ht="15.95" customHeight="1" x14ac:dyDescent="0.2">
      <c r="A956" s="21" t="s">
        <v>7</v>
      </c>
      <c r="B956" s="31" t="e">
        <f>+'FASE 1'!#REF!</f>
        <v>#REF!</v>
      </c>
      <c r="C956" s="164"/>
      <c r="D956" s="21" t="s">
        <v>7</v>
      </c>
      <c r="E956" s="31" t="e">
        <f>+'FASE 2'!#REF!</f>
        <v>#REF!</v>
      </c>
      <c r="F956" s="164"/>
      <c r="G956" s="21" t="s">
        <v>7</v>
      </c>
      <c r="H956" s="31" t="e">
        <f>+'FASE 3'!#REF!</f>
        <v>#REF!</v>
      </c>
    </row>
    <row r="957" spans="1:8" ht="21" customHeight="1" x14ac:dyDescent="0.2">
      <c r="A957" s="35" t="s">
        <v>38</v>
      </c>
      <c r="B957" s="38" t="e">
        <f>+'FASE 1'!#REF!</f>
        <v>#REF!</v>
      </c>
      <c r="C957" s="166"/>
      <c r="D957" s="35" t="s">
        <v>38</v>
      </c>
      <c r="E957" s="38" t="e">
        <f>+'FASE 2'!#REF!</f>
        <v>#REF!</v>
      </c>
      <c r="F957" s="166"/>
      <c r="G957" s="35" t="s">
        <v>38</v>
      </c>
      <c r="H957" s="38" t="e">
        <f>+'FASE 3'!#REF!</f>
        <v>#REF!</v>
      </c>
    </row>
    <row r="958" spans="1:8" ht="21.95" customHeight="1" x14ac:dyDescent="0.2">
      <c r="A958" s="160"/>
      <c r="B958" s="161"/>
      <c r="C958" s="169"/>
      <c r="D958" s="160"/>
      <c r="E958" s="161"/>
      <c r="F958" s="169"/>
      <c r="G958" s="160"/>
      <c r="H958" s="161"/>
    </row>
    <row r="959" spans="1:8" ht="18" customHeight="1" x14ac:dyDescent="0.2">
      <c r="A959" s="34" t="s">
        <v>40</v>
      </c>
      <c r="B959" s="39" t="e">
        <f>+CLAS.PROV!#REF!</f>
        <v>#REF!</v>
      </c>
      <c r="D959" s="33" t="s">
        <v>39</v>
      </c>
      <c r="E959" s="40" t="e">
        <f>+CLAS.PROV!#REF!</f>
        <v>#REF!</v>
      </c>
    </row>
    <row r="970" spans="1:8" ht="48" customHeight="1" x14ac:dyDescent="0.2">
      <c r="B970" s="292" t="str">
        <f>B1</f>
        <v>VII Raid Sierra de la Mosca y Llanos de Sierra de Fuentes 12/10/2013</v>
      </c>
      <c r="C970" s="292"/>
      <c r="D970" s="292"/>
      <c r="E970" s="292"/>
      <c r="F970" s="292"/>
    </row>
    <row r="971" spans="1:8" ht="13.5" thickBot="1" x14ac:dyDescent="0.25"/>
    <row r="972" spans="1:8" ht="16.5" customHeight="1" thickBot="1" x14ac:dyDescent="0.25">
      <c r="A972" s="24" t="s">
        <v>9</v>
      </c>
      <c r="B972" s="363" t="s">
        <v>0</v>
      </c>
      <c r="C972" s="364"/>
      <c r="D972" s="364"/>
      <c r="E972" s="365"/>
      <c r="F972" s="372" t="s">
        <v>1</v>
      </c>
      <c r="G972" s="373"/>
      <c r="H972" s="374"/>
    </row>
    <row r="973" spans="1:8" ht="27.75" customHeight="1" thickBot="1" x14ac:dyDescent="0.25">
      <c r="A973" s="25" t="e">
        <f>+'HORARIO 1'!#REF!</f>
        <v>#REF!</v>
      </c>
      <c r="B973" s="366" t="e">
        <f>+'HORARIO 1'!#REF!</f>
        <v>#REF!</v>
      </c>
      <c r="C973" s="367"/>
      <c r="D973" s="367"/>
      <c r="E973" s="368"/>
      <c r="F973" s="366" t="e">
        <f>+'HORARIO 1'!#REF!</f>
        <v>#REF!</v>
      </c>
      <c r="G973" s="367"/>
      <c r="H973" s="368"/>
    </row>
    <row r="974" spans="1:8" s="290" customFormat="1" ht="15.75" customHeight="1" thickBot="1" x14ac:dyDescent="0.25">
      <c r="A974" s="281"/>
      <c r="B974" s="372" t="s">
        <v>108</v>
      </c>
      <c r="C974" s="374"/>
      <c r="D974" s="372">
        <f>'Matrículas CET'!B44</f>
        <v>0</v>
      </c>
      <c r="E974" s="374"/>
      <c r="F974" s="289" t="s">
        <v>100</v>
      </c>
      <c r="G974" s="370">
        <f>'Matrículas CET'!D44</f>
        <v>0</v>
      </c>
      <c r="H974" s="371"/>
    </row>
    <row r="975" spans="1:8" x14ac:dyDescent="0.2">
      <c r="A975" s="362" t="s">
        <v>31</v>
      </c>
      <c r="B975" s="362"/>
      <c r="C975" s="173"/>
      <c r="D975" s="32" t="s">
        <v>37</v>
      </c>
      <c r="F975" s="27"/>
      <c r="G975" s="163" t="s">
        <v>48</v>
      </c>
    </row>
    <row r="976" spans="1:8" ht="15.95" customHeight="1" x14ac:dyDescent="0.2">
      <c r="A976" s="21" t="s">
        <v>32</v>
      </c>
      <c r="B976" s="29">
        <f>+'FASE 1'!I3</f>
        <v>20</v>
      </c>
      <c r="C976" s="26"/>
      <c r="D976" s="21" t="s">
        <v>32</v>
      </c>
      <c r="E976" s="29">
        <f>+'FASE 2'!I3</f>
        <v>20</v>
      </c>
      <c r="F976" s="58"/>
      <c r="G976" s="59" t="s">
        <v>49</v>
      </c>
      <c r="H976" s="29">
        <f>+'FASE 3'!I3</f>
        <v>20</v>
      </c>
    </row>
    <row r="977" spans="1:8" ht="15.95" customHeight="1" x14ac:dyDescent="0.2">
      <c r="A977" s="21" t="s">
        <v>5</v>
      </c>
      <c r="B977" s="30" t="e">
        <f>+'HORARIO 1'!#REF!</f>
        <v>#REF!</v>
      </c>
      <c r="C977" s="26"/>
      <c r="D977" s="21" t="s">
        <v>5</v>
      </c>
      <c r="E977" s="30" t="e">
        <f>+'HORARIO 2'!#REF!</f>
        <v>#REF!</v>
      </c>
      <c r="F977" s="60"/>
      <c r="G977" s="21" t="s">
        <v>5</v>
      </c>
      <c r="H977" s="30" t="e">
        <f>+'HORARIO 3'!#REF!</f>
        <v>#REF!</v>
      </c>
    </row>
    <row r="978" spans="1:8" ht="15.95" customHeight="1" x14ac:dyDescent="0.2">
      <c r="A978" s="21" t="s">
        <v>6</v>
      </c>
      <c r="B978" s="30" t="e">
        <f>+'FASE 1'!#REF!</f>
        <v>#REF!</v>
      </c>
      <c r="C978" s="26"/>
      <c r="D978" s="21" t="s">
        <v>6</v>
      </c>
      <c r="E978" s="30" t="e">
        <f>+'FASE 2'!#REF!</f>
        <v>#REF!</v>
      </c>
      <c r="F978" s="58"/>
      <c r="G978" s="21" t="s">
        <v>6</v>
      </c>
      <c r="H978" s="30" t="e">
        <f>+'FASE 3'!#REF!</f>
        <v>#REF!</v>
      </c>
    </row>
    <row r="979" spans="1:8" ht="15.95" customHeight="1" x14ac:dyDescent="0.2">
      <c r="A979" s="21" t="s">
        <v>33</v>
      </c>
      <c r="B979" s="30" t="e">
        <f>+'FASE 1'!#REF!</f>
        <v>#REF!</v>
      </c>
      <c r="C979" s="26"/>
      <c r="D979" s="21" t="s">
        <v>33</v>
      </c>
      <c r="E979" s="30" t="e">
        <f>+'FASE 2'!#REF!</f>
        <v>#REF!</v>
      </c>
      <c r="F979" s="58"/>
      <c r="G979" s="21" t="s">
        <v>33</v>
      </c>
      <c r="H979" s="30" t="e">
        <f>+'FASE 3'!#REF!</f>
        <v>#REF!</v>
      </c>
    </row>
    <row r="980" spans="1:8" ht="15.95" customHeight="1" x14ac:dyDescent="0.2">
      <c r="A980" s="21" t="s">
        <v>35</v>
      </c>
      <c r="B980" s="30" t="e">
        <f>+'FASE 1'!#REF!</f>
        <v>#REF!</v>
      </c>
      <c r="C980" s="26"/>
      <c r="D980" s="21" t="s">
        <v>35</v>
      </c>
      <c r="E980" s="30" t="e">
        <f>+'FASE 2'!#REF!</f>
        <v>#REF!</v>
      </c>
      <c r="F980" s="58"/>
      <c r="G980" s="21" t="s">
        <v>35</v>
      </c>
      <c r="H980" s="30" t="e">
        <f>+'FASE 3'!#REF!</f>
        <v>#REF!</v>
      </c>
    </row>
    <row r="981" spans="1:8" ht="15.95" customHeight="1" x14ac:dyDescent="0.2">
      <c r="A981" s="21" t="s">
        <v>36</v>
      </c>
      <c r="B981" s="30" t="e">
        <f>+'FASE 1'!#REF!</f>
        <v>#REF!</v>
      </c>
      <c r="C981" s="26"/>
      <c r="D981" s="21" t="s">
        <v>36</v>
      </c>
      <c r="E981" s="30" t="e">
        <f>+'FASE 2'!#REF!</f>
        <v>#REF!</v>
      </c>
      <c r="F981" s="58"/>
      <c r="G981" s="21" t="s">
        <v>36</v>
      </c>
      <c r="H981" s="30" t="e">
        <f>+'FASE 3'!#REF!</f>
        <v>#REF!</v>
      </c>
    </row>
    <row r="982" spans="1:8" ht="15.95" customHeight="1" x14ac:dyDescent="0.2">
      <c r="A982" s="21" t="s">
        <v>34</v>
      </c>
      <c r="B982" s="30" t="e">
        <f>+'FASE 1'!#REF!</f>
        <v>#REF!</v>
      </c>
      <c r="C982" s="26"/>
      <c r="D982" s="21" t="s">
        <v>34</v>
      </c>
      <c r="E982" s="30" t="e">
        <f>+'FASE 2'!#REF!</f>
        <v>#REF!</v>
      </c>
      <c r="F982" s="58"/>
      <c r="G982" s="21" t="s">
        <v>34</v>
      </c>
      <c r="H982" s="30" t="e">
        <f>+'FASE 3'!#REF!</f>
        <v>#REF!</v>
      </c>
    </row>
    <row r="983" spans="1:8" ht="15.95" customHeight="1" x14ac:dyDescent="0.2">
      <c r="A983" s="21" t="s">
        <v>57</v>
      </c>
      <c r="B983" s="30" t="e">
        <f>+'FASE 1'!#REF!</f>
        <v>#REF!</v>
      </c>
      <c r="C983" s="26"/>
      <c r="D983" s="21" t="s">
        <v>57</v>
      </c>
      <c r="E983" s="30" t="e">
        <f>+'FASE 2'!#REF!</f>
        <v>#REF!</v>
      </c>
      <c r="F983" s="58"/>
      <c r="G983" s="21" t="s">
        <v>57</v>
      </c>
      <c r="H983" s="30" t="e">
        <f>+'FASE 3'!#REF!</f>
        <v>#REF!</v>
      </c>
    </row>
    <row r="984" spans="1:8" ht="15.95" customHeight="1" x14ac:dyDescent="0.2">
      <c r="A984" s="21" t="s">
        <v>7</v>
      </c>
      <c r="B984" s="31" t="e">
        <f>+'FASE 1'!#REF!</f>
        <v>#REF!</v>
      </c>
      <c r="C984" s="26"/>
      <c r="D984" s="21" t="s">
        <v>7</v>
      </c>
      <c r="E984" s="31" t="e">
        <f>+'FASE 2'!#REF!</f>
        <v>#REF!</v>
      </c>
      <c r="F984" s="58"/>
      <c r="G984" s="21" t="s">
        <v>7</v>
      </c>
      <c r="H984" s="31" t="e">
        <f>+'FASE 3'!#REF!</f>
        <v>#REF!</v>
      </c>
    </row>
    <row r="985" spans="1:8" ht="21" customHeight="1" x14ac:dyDescent="0.2">
      <c r="A985" s="35" t="s">
        <v>38</v>
      </c>
      <c r="B985" s="38" t="e">
        <f>+'FASE 1'!#REF!</f>
        <v>#REF!</v>
      </c>
      <c r="C985" s="37"/>
      <c r="D985" s="35" t="s">
        <v>38</v>
      </c>
      <c r="E985" s="36" t="e">
        <f>+'FASE 2'!#REF!</f>
        <v>#REF!</v>
      </c>
      <c r="F985" s="37"/>
      <c r="G985" s="35" t="s">
        <v>38</v>
      </c>
      <c r="H985" s="38" t="e">
        <f>+'FASE 3'!#REF!</f>
        <v>#REF!</v>
      </c>
    </row>
    <row r="986" spans="1:8" ht="21.95" customHeight="1" x14ac:dyDescent="0.2">
      <c r="C986" s="27"/>
      <c r="F986" s="27"/>
      <c r="G986" s="53"/>
    </row>
    <row r="987" spans="1:8" ht="18" customHeight="1" x14ac:dyDescent="0.2">
      <c r="A987" s="34" t="s">
        <v>40</v>
      </c>
      <c r="B987" s="39" t="e">
        <f>+CLAS.PROV!#REF!</f>
        <v>#REF!</v>
      </c>
      <c r="D987" s="33" t="s">
        <v>39</v>
      </c>
      <c r="E987" s="40" t="e">
        <f>+CLAS.PROV!#REF!</f>
        <v>#REF!</v>
      </c>
      <c r="G987" s="34"/>
      <c r="H987" s="40"/>
    </row>
    <row r="989" spans="1:8" ht="48" customHeight="1" x14ac:dyDescent="0.2">
      <c r="B989" s="292" t="str">
        <f>B1</f>
        <v>VII Raid Sierra de la Mosca y Llanos de Sierra de Fuentes 12/10/2013</v>
      </c>
      <c r="C989" s="292"/>
      <c r="D989" s="292"/>
      <c r="E989" s="292"/>
      <c r="F989" s="292"/>
    </row>
    <row r="990" spans="1:8" ht="13.5" thickBot="1" x14ac:dyDescent="0.25"/>
    <row r="991" spans="1:8" ht="16.5" customHeight="1" thickBot="1" x14ac:dyDescent="0.25">
      <c r="A991" s="24" t="s">
        <v>9</v>
      </c>
      <c r="B991" s="363" t="s">
        <v>0</v>
      </c>
      <c r="C991" s="364"/>
      <c r="D991" s="364"/>
      <c r="E991" s="365"/>
      <c r="F991" s="372" t="s">
        <v>1</v>
      </c>
      <c r="G991" s="373"/>
      <c r="H991" s="374"/>
    </row>
    <row r="992" spans="1:8" ht="27.75" customHeight="1" thickBot="1" x14ac:dyDescent="0.25">
      <c r="A992" s="25" t="e">
        <f>+'HORARIO 1'!#REF!</f>
        <v>#REF!</v>
      </c>
      <c r="B992" s="366" t="e">
        <f>+'HORARIO 1'!#REF!</f>
        <v>#REF!</v>
      </c>
      <c r="C992" s="367"/>
      <c r="D992" s="367"/>
      <c r="E992" s="368"/>
      <c r="F992" s="366" t="e">
        <f>+'HORARIO 1'!#REF!</f>
        <v>#REF!</v>
      </c>
      <c r="G992" s="367"/>
      <c r="H992" s="368"/>
    </row>
    <row r="993" spans="1:8" s="290" customFormat="1" ht="15.75" customHeight="1" thickBot="1" x14ac:dyDescent="0.25">
      <c r="A993" s="281"/>
      <c r="B993" s="372" t="s">
        <v>108</v>
      </c>
      <c r="C993" s="374"/>
      <c r="D993" s="372">
        <f>'Matrículas CET'!B45</f>
        <v>0</v>
      </c>
      <c r="E993" s="374"/>
      <c r="F993" s="289" t="s">
        <v>100</v>
      </c>
      <c r="G993" s="370">
        <f>'Matrículas CET'!D45</f>
        <v>0</v>
      </c>
      <c r="H993" s="371"/>
    </row>
    <row r="994" spans="1:8" x14ac:dyDescent="0.2">
      <c r="A994" s="362" t="s">
        <v>31</v>
      </c>
      <c r="B994" s="362"/>
      <c r="C994" s="173"/>
      <c r="D994" s="32" t="s">
        <v>37</v>
      </c>
      <c r="F994" s="27"/>
      <c r="G994" s="175" t="s">
        <v>48</v>
      </c>
    </row>
    <row r="995" spans="1:8" ht="15.95" customHeight="1" x14ac:dyDescent="0.2">
      <c r="A995" s="21" t="s">
        <v>32</v>
      </c>
      <c r="B995" s="29">
        <f>+'FASE 1'!I3</f>
        <v>20</v>
      </c>
      <c r="C995" s="26"/>
      <c r="D995" s="21" t="s">
        <v>32</v>
      </c>
      <c r="E995" s="29">
        <f>+'FASE 2'!I3</f>
        <v>20</v>
      </c>
      <c r="F995" s="58"/>
      <c r="G995" s="59" t="s">
        <v>49</v>
      </c>
      <c r="H995" s="29">
        <f>+'FASE 3'!I3</f>
        <v>20</v>
      </c>
    </row>
    <row r="996" spans="1:8" ht="15.95" customHeight="1" x14ac:dyDescent="0.2">
      <c r="A996" s="21" t="s">
        <v>5</v>
      </c>
      <c r="B996" s="30" t="e">
        <f>+'HORARIO 1'!#REF!</f>
        <v>#REF!</v>
      </c>
      <c r="C996" s="26"/>
      <c r="D996" s="21" t="s">
        <v>5</v>
      </c>
      <c r="E996" s="30" t="e">
        <f>+'HORARIO 2'!#REF!</f>
        <v>#REF!</v>
      </c>
      <c r="F996" s="60"/>
      <c r="G996" s="21" t="s">
        <v>5</v>
      </c>
      <c r="H996" s="30" t="e">
        <f>+'HORARIO 3'!#REF!</f>
        <v>#REF!</v>
      </c>
    </row>
    <row r="997" spans="1:8" ht="15.95" customHeight="1" x14ac:dyDescent="0.2">
      <c r="A997" s="21" t="s">
        <v>6</v>
      </c>
      <c r="B997" s="30" t="e">
        <f>+'FASE 1'!#REF!</f>
        <v>#REF!</v>
      </c>
      <c r="C997" s="26"/>
      <c r="D997" s="21" t="s">
        <v>6</v>
      </c>
      <c r="E997" s="30" t="e">
        <f>+'FASE 2'!#REF!</f>
        <v>#REF!</v>
      </c>
      <c r="F997" s="58"/>
      <c r="G997" s="21" t="s">
        <v>6</v>
      </c>
      <c r="H997" s="30" t="e">
        <f>+'FASE 3'!#REF!</f>
        <v>#REF!</v>
      </c>
    </row>
    <row r="998" spans="1:8" ht="15.95" customHeight="1" x14ac:dyDescent="0.2">
      <c r="A998" s="21" t="s">
        <v>33</v>
      </c>
      <c r="B998" s="30" t="e">
        <f>+'FASE 1'!#REF!</f>
        <v>#REF!</v>
      </c>
      <c r="C998" s="26"/>
      <c r="D998" s="21" t="s">
        <v>33</v>
      </c>
      <c r="E998" s="30" t="e">
        <f>+'FASE 2'!#REF!</f>
        <v>#REF!</v>
      </c>
      <c r="F998" s="58"/>
      <c r="G998" s="21" t="s">
        <v>33</v>
      </c>
      <c r="H998" s="30" t="e">
        <f>+'FASE 3'!#REF!</f>
        <v>#REF!</v>
      </c>
    </row>
    <row r="999" spans="1:8" ht="15.95" customHeight="1" x14ac:dyDescent="0.2">
      <c r="A999" s="21" t="s">
        <v>35</v>
      </c>
      <c r="B999" s="30" t="e">
        <f>+'FASE 1'!#REF!</f>
        <v>#REF!</v>
      </c>
      <c r="C999" s="26"/>
      <c r="D999" s="21" t="s">
        <v>35</v>
      </c>
      <c r="E999" s="30" t="e">
        <f>+'FASE 2'!#REF!</f>
        <v>#REF!</v>
      </c>
      <c r="F999" s="58"/>
      <c r="G999" s="21" t="s">
        <v>35</v>
      </c>
      <c r="H999" s="30" t="e">
        <f>+'FASE 3'!#REF!</f>
        <v>#REF!</v>
      </c>
    </row>
    <row r="1000" spans="1:8" ht="15.95" customHeight="1" x14ac:dyDescent="0.2">
      <c r="A1000" s="21" t="s">
        <v>36</v>
      </c>
      <c r="B1000" s="30" t="e">
        <f>+'FASE 1'!#REF!</f>
        <v>#REF!</v>
      </c>
      <c r="C1000" s="26"/>
      <c r="D1000" s="21" t="s">
        <v>36</v>
      </c>
      <c r="E1000" s="30" t="e">
        <f>+'FASE 2'!#REF!</f>
        <v>#REF!</v>
      </c>
      <c r="F1000" s="58"/>
      <c r="G1000" s="21" t="s">
        <v>36</v>
      </c>
      <c r="H1000" s="30" t="e">
        <f>+'FASE 3'!#REF!</f>
        <v>#REF!</v>
      </c>
    </row>
    <row r="1001" spans="1:8" ht="15.95" customHeight="1" x14ac:dyDescent="0.2">
      <c r="A1001" s="21" t="s">
        <v>34</v>
      </c>
      <c r="B1001" s="30" t="e">
        <f>+'FASE 1'!#REF!</f>
        <v>#REF!</v>
      </c>
      <c r="C1001" s="26"/>
      <c r="D1001" s="21" t="s">
        <v>34</v>
      </c>
      <c r="E1001" s="30" t="e">
        <f>+'FASE 2'!#REF!</f>
        <v>#REF!</v>
      </c>
      <c r="F1001" s="58"/>
      <c r="G1001" s="21" t="s">
        <v>34</v>
      </c>
      <c r="H1001" s="30" t="e">
        <f>+'FASE 3'!#REF!</f>
        <v>#REF!</v>
      </c>
    </row>
    <row r="1002" spans="1:8" ht="15.95" customHeight="1" x14ac:dyDescent="0.2">
      <c r="A1002" s="21" t="s">
        <v>57</v>
      </c>
      <c r="B1002" s="30" t="e">
        <f>+'FASE 1'!#REF!</f>
        <v>#REF!</v>
      </c>
      <c r="C1002" s="26"/>
      <c r="D1002" s="21" t="s">
        <v>57</v>
      </c>
      <c r="E1002" s="30" t="e">
        <f>+'FASE 2'!#REF!</f>
        <v>#REF!</v>
      </c>
      <c r="F1002" s="58"/>
      <c r="G1002" s="21" t="s">
        <v>57</v>
      </c>
      <c r="H1002" s="30" t="e">
        <f>+'FASE 3'!#REF!</f>
        <v>#REF!</v>
      </c>
    </row>
    <row r="1003" spans="1:8" ht="15.95" customHeight="1" x14ac:dyDescent="0.2">
      <c r="A1003" s="21" t="s">
        <v>7</v>
      </c>
      <c r="B1003" s="31" t="e">
        <f>+'FASE 1'!#REF!</f>
        <v>#REF!</v>
      </c>
      <c r="C1003" s="26"/>
      <c r="D1003" s="21" t="s">
        <v>7</v>
      </c>
      <c r="E1003" s="31" t="e">
        <f>+'FASE 2'!#REF!</f>
        <v>#REF!</v>
      </c>
      <c r="F1003" s="58"/>
      <c r="G1003" s="21" t="s">
        <v>7</v>
      </c>
      <c r="H1003" s="31" t="e">
        <f>+'FASE 3'!#REF!</f>
        <v>#REF!</v>
      </c>
    </row>
    <row r="1004" spans="1:8" ht="21" customHeight="1" x14ac:dyDescent="0.2">
      <c r="A1004" s="35" t="s">
        <v>38</v>
      </c>
      <c r="B1004" s="38" t="e">
        <f>+'FASE 1'!#REF!</f>
        <v>#REF!</v>
      </c>
      <c r="C1004" s="37"/>
      <c r="D1004" s="35" t="s">
        <v>38</v>
      </c>
      <c r="E1004" s="36" t="e">
        <f>+'FASE 2'!#REF!</f>
        <v>#REF!</v>
      </c>
      <c r="F1004" s="37"/>
      <c r="G1004" s="35" t="s">
        <v>38</v>
      </c>
      <c r="H1004" s="38" t="e">
        <f>+'FASE 3'!#REF!</f>
        <v>#REF!</v>
      </c>
    </row>
    <row r="1005" spans="1:8" ht="21.95" customHeight="1" x14ac:dyDescent="0.2">
      <c r="C1005" s="27"/>
      <c r="F1005" s="27"/>
      <c r="G1005" s="53"/>
    </row>
    <row r="1006" spans="1:8" ht="18" customHeight="1" x14ac:dyDescent="0.2">
      <c r="A1006" s="34" t="s">
        <v>40</v>
      </c>
      <c r="B1006" s="39" t="e">
        <f>+CLAS.PROV!#REF!</f>
        <v>#REF!</v>
      </c>
      <c r="D1006" s="33" t="s">
        <v>39</v>
      </c>
      <c r="E1006" s="40" t="e">
        <f>+CLAS.PROV!#REF!</f>
        <v>#REF!</v>
      </c>
      <c r="G1006" s="34"/>
      <c r="H1006" s="40"/>
    </row>
    <row r="1017" spans="1:8" ht="48" customHeight="1" x14ac:dyDescent="0.2">
      <c r="B1017" s="292" t="str">
        <f>B1</f>
        <v>VII Raid Sierra de la Mosca y Llanos de Sierra de Fuentes 12/10/2013</v>
      </c>
      <c r="C1017" s="292"/>
      <c r="D1017" s="292"/>
      <c r="E1017" s="292"/>
      <c r="F1017" s="292"/>
    </row>
    <row r="1018" spans="1:8" ht="13.5" thickBot="1" x14ac:dyDescent="0.25"/>
    <row r="1019" spans="1:8" ht="16.5" customHeight="1" thickBot="1" x14ac:dyDescent="0.25">
      <c r="A1019" s="24" t="s">
        <v>9</v>
      </c>
      <c r="B1019" s="363" t="s">
        <v>0</v>
      </c>
      <c r="C1019" s="364"/>
      <c r="D1019" s="364"/>
      <c r="E1019" s="365"/>
      <c r="F1019" s="372" t="s">
        <v>1</v>
      </c>
      <c r="G1019" s="373"/>
      <c r="H1019" s="374"/>
    </row>
    <row r="1020" spans="1:8" ht="27.75" customHeight="1" thickBot="1" x14ac:dyDescent="0.25">
      <c r="A1020" s="25" t="e">
        <f>+'HORARIO 1'!#REF!</f>
        <v>#REF!</v>
      </c>
      <c r="B1020" s="366" t="e">
        <f>+'HORARIO 1'!#REF!</f>
        <v>#REF!</v>
      </c>
      <c r="C1020" s="367"/>
      <c r="D1020" s="367"/>
      <c r="E1020" s="368"/>
      <c r="F1020" s="366" t="e">
        <f>+'HORARIO 1'!#REF!</f>
        <v>#REF!</v>
      </c>
      <c r="G1020" s="367"/>
      <c r="H1020" s="368"/>
    </row>
    <row r="1021" spans="1:8" s="290" customFormat="1" ht="15.75" customHeight="1" thickBot="1" x14ac:dyDescent="0.25">
      <c r="A1021" s="281"/>
      <c r="B1021" s="372" t="s">
        <v>108</v>
      </c>
      <c r="C1021" s="374"/>
      <c r="D1021" s="372">
        <f>'Matrículas CET'!B46</f>
        <v>0</v>
      </c>
      <c r="E1021" s="374"/>
      <c r="F1021" s="289" t="s">
        <v>100</v>
      </c>
      <c r="G1021" s="370">
        <f>'Matrículas CET'!D46</f>
        <v>0</v>
      </c>
      <c r="H1021" s="371"/>
    </row>
    <row r="1022" spans="1:8" x14ac:dyDescent="0.2">
      <c r="A1022" s="362" t="s">
        <v>31</v>
      </c>
      <c r="B1022" s="362"/>
      <c r="C1022" s="173"/>
      <c r="D1022" s="32" t="s">
        <v>37</v>
      </c>
      <c r="F1022" s="27"/>
      <c r="G1022" s="175" t="s">
        <v>48</v>
      </c>
    </row>
    <row r="1023" spans="1:8" ht="15.95" customHeight="1" x14ac:dyDescent="0.2">
      <c r="A1023" s="21" t="s">
        <v>32</v>
      </c>
      <c r="B1023" s="29">
        <f>+'FASE 1'!I3</f>
        <v>20</v>
      </c>
      <c r="C1023" s="26"/>
      <c r="D1023" s="21" t="s">
        <v>32</v>
      </c>
      <c r="E1023" s="29">
        <f>+'FASE 2'!I3</f>
        <v>20</v>
      </c>
      <c r="F1023" s="58"/>
      <c r="G1023" s="59" t="s">
        <v>49</v>
      </c>
      <c r="H1023" s="29">
        <f>+'FASE 3'!I3</f>
        <v>20</v>
      </c>
    </row>
    <row r="1024" spans="1:8" ht="15.95" customHeight="1" x14ac:dyDescent="0.2">
      <c r="A1024" s="21" t="s">
        <v>5</v>
      </c>
      <c r="B1024" s="30" t="e">
        <f>+'HORARIO 1'!#REF!</f>
        <v>#REF!</v>
      </c>
      <c r="C1024" s="26"/>
      <c r="D1024" s="21" t="s">
        <v>5</v>
      </c>
      <c r="E1024" s="30" t="e">
        <f>+'HORARIO 2'!#REF!</f>
        <v>#REF!</v>
      </c>
      <c r="F1024" s="60"/>
      <c r="G1024" s="21" t="s">
        <v>5</v>
      </c>
      <c r="H1024" s="30" t="e">
        <f>+'HORARIO 3'!#REF!</f>
        <v>#REF!</v>
      </c>
    </row>
    <row r="1025" spans="1:8" ht="15.95" customHeight="1" x14ac:dyDescent="0.2">
      <c r="A1025" s="21" t="s">
        <v>6</v>
      </c>
      <c r="B1025" s="30" t="e">
        <f>+'FASE 1'!#REF!</f>
        <v>#REF!</v>
      </c>
      <c r="C1025" s="26"/>
      <c r="D1025" s="21" t="s">
        <v>6</v>
      </c>
      <c r="E1025" s="30" t="e">
        <f>+'FASE 2'!#REF!</f>
        <v>#REF!</v>
      </c>
      <c r="F1025" s="58"/>
      <c r="G1025" s="21" t="s">
        <v>6</v>
      </c>
      <c r="H1025" s="30" t="e">
        <f>+'FASE 3'!#REF!</f>
        <v>#REF!</v>
      </c>
    </row>
    <row r="1026" spans="1:8" ht="15.95" customHeight="1" x14ac:dyDescent="0.2">
      <c r="A1026" s="21" t="s">
        <v>33</v>
      </c>
      <c r="B1026" s="30" t="e">
        <f>+'FASE 1'!#REF!</f>
        <v>#REF!</v>
      </c>
      <c r="C1026" s="26"/>
      <c r="D1026" s="21" t="s">
        <v>33</v>
      </c>
      <c r="E1026" s="30" t="e">
        <f>+'FASE 2'!#REF!</f>
        <v>#REF!</v>
      </c>
      <c r="F1026" s="58"/>
      <c r="G1026" s="21" t="s">
        <v>33</v>
      </c>
      <c r="H1026" s="30" t="e">
        <f>+'FASE 3'!#REF!</f>
        <v>#REF!</v>
      </c>
    </row>
    <row r="1027" spans="1:8" ht="15.95" customHeight="1" x14ac:dyDescent="0.2">
      <c r="A1027" s="21" t="s">
        <v>35</v>
      </c>
      <c r="B1027" s="30" t="e">
        <f>+'FASE 1'!#REF!</f>
        <v>#REF!</v>
      </c>
      <c r="C1027" s="26"/>
      <c r="D1027" s="21" t="s">
        <v>35</v>
      </c>
      <c r="E1027" s="30" t="e">
        <f>+'FASE 2'!#REF!</f>
        <v>#REF!</v>
      </c>
      <c r="F1027" s="58"/>
      <c r="G1027" s="21" t="s">
        <v>35</v>
      </c>
      <c r="H1027" s="30" t="e">
        <f>+'FASE 3'!#REF!</f>
        <v>#REF!</v>
      </c>
    </row>
    <row r="1028" spans="1:8" ht="15.95" customHeight="1" x14ac:dyDescent="0.2">
      <c r="A1028" s="21" t="s">
        <v>36</v>
      </c>
      <c r="B1028" s="30" t="e">
        <f>+'FASE 1'!#REF!</f>
        <v>#REF!</v>
      </c>
      <c r="C1028" s="26"/>
      <c r="D1028" s="21" t="s">
        <v>36</v>
      </c>
      <c r="E1028" s="30" t="e">
        <f>+'FASE 2'!#REF!</f>
        <v>#REF!</v>
      </c>
      <c r="F1028" s="58"/>
      <c r="G1028" s="21" t="s">
        <v>36</v>
      </c>
      <c r="H1028" s="30" t="e">
        <f>+'FASE 3'!#REF!</f>
        <v>#REF!</v>
      </c>
    </row>
    <row r="1029" spans="1:8" ht="15.95" customHeight="1" x14ac:dyDescent="0.2">
      <c r="A1029" s="21" t="s">
        <v>34</v>
      </c>
      <c r="B1029" s="30" t="e">
        <f>+'FASE 1'!#REF!</f>
        <v>#REF!</v>
      </c>
      <c r="C1029" s="26"/>
      <c r="D1029" s="21" t="s">
        <v>34</v>
      </c>
      <c r="E1029" s="30" t="e">
        <f>+'FASE 2'!#REF!</f>
        <v>#REF!</v>
      </c>
      <c r="F1029" s="58"/>
      <c r="G1029" s="21" t="s">
        <v>34</v>
      </c>
      <c r="H1029" s="30" t="e">
        <f>+'FASE 3'!#REF!</f>
        <v>#REF!</v>
      </c>
    </row>
    <row r="1030" spans="1:8" ht="15.95" customHeight="1" x14ac:dyDescent="0.2">
      <c r="A1030" s="21" t="s">
        <v>57</v>
      </c>
      <c r="B1030" s="30" t="e">
        <f>+'FASE 1'!#REF!</f>
        <v>#REF!</v>
      </c>
      <c r="C1030" s="26"/>
      <c r="D1030" s="21" t="s">
        <v>57</v>
      </c>
      <c r="E1030" s="30" t="e">
        <f>+'FASE 2'!#REF!</f>
        <v>#REF!</v>
      </c>
      <c r="F1030" s="58"/>
      <c r="G1030" s="21" t="s">
        <v>57</v>
      </c>
      <c r="H1030" s="30" t="e">
        <f>+'FASE 3'!#REF!</f>
        <v>#REF!</v>
      </c>
    </row>
    <row r="1031" spans="1:8" ht="15.95" customHeight="1" x14ac:dyDescent="0.2">
      <c r="A1031" s="21" t="s">
        <v>7</v>
      </c>
      <c r="B1031" s="31" t="e">
        <f>+'FASE 1'!#REF!</f>
        <v>#REF!</v>
      </c>
      <c r="C1031" s="26"/>
      <c r="D1031" s="21" t="s">
        <v>7</v>
      </c>
      <c r="E1031" s="31" t="e">
        <f>+'FASE 2'!#REF!</f>
        <v>#REF!</v>
      </c>
      <c r="F1031" s="58"/>
      <c r="G1031" s="21" t="s">
        <v>7</v>
      </c>
      <c r="H1031" s="31" t="e">
        <f>+'FASE 3'!#REF!</f>
        <v>#REF!</v>
      </c>
    </row>
    <row r="1032" spans="1:8" ht="21" customHeight="1" x14ac:dyDescent="0.2">
      <c r="A1032" s="35" t="s">
        <v>38</v>
      </c>
      <c r="B1032" s="38" t="e">
        <f>+'FASE 1'!#REF!</f>
        <v>#REF!</v>
      </c>
      <c r="C1032" s="37"/>
      <c r="D1032" s="35" t="s">
        <v>38</v>
      </c>
      <c r="E1032" s="36" t="e">
        <f>+'FASE 2'!#REF!</f>
        <v>#REF!</v>
      </c>
      <c r="F1032" s="37"/>
      <c r="G1032" s="35" t="s">
        <v>38</v>
      </c>
      <c r="H1032" s="38" t="e">
        <f>+'FASE 3'!#REF!</f>
        <v>#REF!</v>
      </c>
    </row>
    <row r="1033" spans="1:8" ht="21.95" customHeight="1" x14ac:dyDescent="0.2">
      <c r="C1033" s="27"/>
      <c r="F1033" s="27"/>
      <c r="G1033" s="53"/>
    </row>
    <row r="1034" spans="1:8" ht="18" customHeight="1" x14ac:dyDescent="0.2">
      <c r="A1034" s="34" t="s">
        <v>40</v>
      </c>
      <c r="B1034" s="39" t="e">
        <f>+CLAS.PROV!#REF!</f>
        <v>#REF!</v>
      </c>
      <c r="D1034" s="33" t="s">
        <v>39</v>
      </c>
      <c r="E1034" s="40" t="e">
        <f>+CLAS.PROV!#REF!</f>
        <v>#REF!</v>
      </c>
      <c r="G1034" s="34"/>
      <c r="H1034" s="40"/>
    </row>
    <row r="1036" spans="1:8" ht="48" customHeight="1" x14ac:dyDescent="0.2">
      <c r="B1036" s="292" t="str">
        <f>B1</f>
        <v>VII Raid Sierra de la Mosca y Llanos de Sierra de Fuentes 12/10/2013</v>
      </c>
      <c r="C1036" s="292"/>
      <c r="D1036" s="292"/>
      <c r="E1036" s="292"/>
      <c r="F1036" s="292"/>
    </row>
    <row r="1037" spans="1:8" ht="13.5" thickBot="1" x14ac:dyDescent="0.25"/>
    <row r="1038" spans="1:8" ht="16.5" customHeight="1" thickBot="1" x14ac:dyDescent="0.25">
      <c r="A1038" s="24" t="s">
        <v>9</v>
      </c>
      <c r="B1038" s="363" t="s">
        <v>0</v>
      </c>
      <c r="C1038" s="364"/>
      <c r="D1038" s="364"/>
      <c r="E1038" s="365"/>
      <c r="F1038" s="372" t="s">
        <v>1</v>
      </c>
      <c r="G1038" s="373"/>
      <c r="H1038" s="374"/>
    </row>
    <row r="1039" spans="1:8" ht="27.75" customHeight="1" thickBot="1" x14ac:dyDescent="0.25">
      <c r="A1039" s="25" t="e">
        <f>+'HORARIO 1'!#REF!</f>
        <v>#REF!</v>
      </c>
      <c r="B1039" s="366" t="e">
        <f>+'HORARIO 1'!#REF!</f>
        <v>#REF!</v>
      </c>
      <c r="C1039" s="367"/>
      <c r="D1039" s="367"/>
      <c r="E1039" s="368"/>
      <c r="F1039" s="366" t="e">
        <f>+'HORARIO 1'!#REF!</f>
        <v>#REF!</v>
      </c>
      <c r="G1039" s="367"/>
      <c r="H1039" s="368"/>
    </row>
    <row r="1040" spans="1:8" s="290" customFormat="1" ht="15.75" customHeight="1" thickBot="1" x14ac:dyDescent="0.25">
      <c r="A1040" s="281"/>
      <c r="B1040" s="372" t="s">
        <v>108</v>
      </c>
      <c r="C1040" s="374"/>
      <c r="D1040" s="372">
        <f>'Matrículas CET'!B47</f>
        <v>0</v>
      </c>
      <c r="E1040" s="374"/>
      <c r="F1040" s="289" t="s">
        <v>100</v>
      </c>
      <c r="G1040" s="370">
        <f>'Matrículas CET'!D47</f>
        <v>0</v>
      </c>
      <c r="H1040" s="371"/>
    </row>
    <row r="1041" spans="1:8" x14ac:dyDescent="0.2">
      <c r="A1041" s="362" t="s">
        <v>31</v>
      </c>
      <c r="B1041" s="362"/>
      <c r="C1041" s="173"/>
      <c r="D1041" s="32" t="s">
        <v>37</v>
      </c>
      <c r="F1041" s="27"/>
      <c r="G1041" s="175" t="s">
        <v>48</v>
      </c>
    </row>
    <row r="1042" spans="1:8" ht="15.95" customHeight="1" x14ac:dyDescent="0.2">
      <c r="A1042" s="21" t="s">
        <v>32</v>
      </c>
      <c r="B1042" s="29">
        <f>+'FASE 1'!I3</f>
        <v>20</v>
      </c>
      <c r="C1042" s="26"/>
      <c r="D1042" s="21" t="s">
        <v>32</v>
      </c>
      <c r="E1042" s="29">
        <f>+'FASE 2'!I3</f>
        <v>20</v>
      </c>
      <c r="F1042" s="58"/>
      <c r="G1042" s="59" t="s">
        <v>49</v>
      </c>
      <c r="H1042" s="29">
        <f>+'FASE 3'!I3</f>
        <v>20</v>
      </c>
    </row>
    <row r="1043" spans="1:8" ht="15.95" customHeight="1" x14ac:dyDescent="0.2">
      <c r="A1043" s="21" t="s">
        <v>5</v>
      </c>
      <c r="B1043" s="30" t="e">
        <f>+'HORARIO 1'!#REF!</f>
        <v>#REF!</v>
      </c>
      <c r="C1043" s="26"/>
      <c r="D1043" s="21" t="s">
        <v>5</v>
      </c>
      <c r="E1043" s="30" t="e">
        <f>+'HORARIO 2'!#REF!</f>
        <v>#REF!</v>
      </c>
      <c r="F1043" s="60"/>
      <c r="G1043" s="21" t="s">
        <v>5</v>
      </c>
      <c r="H1043" s="30" t="e">
        <f>+'HORARIO 3'!#REF!</f>
        <v>#REF!</v>
      </c>
    </row>
    <row r="1044" spans="1:8" ht="15.95" customHeight="1" x14ac:dyDescent="0.2">
      <c r="A1044" s="21" t="s">
        <v>6</v>
      </c>
      <c r="B1044" s="30" t="e">
        <f>+'FASE 1'!#REF!</f>
        <v>#REF!</v>
      </c>
      <c r="C1044" s="26"/>
      <c r="D1044" s="21" t="s">
        <v>6</v>
      </c>
      <c r="E1044" s="30" t="e">
        <f>+'FASE 2'!#REF!</f>
        <v>#REF!</v>
      </c>
      <c r="F1044" s="58"/>
      <c r="G1044" s="21" t="s">
        <v>6</v>
      </c>
      <c r="H1044" s="30" t="e">
        <f>+'FASE 3'!#REF!</f>
        <v>#REF!</v>
      </c>
    </row>
    <row r="1045" spans="1:8" ht="15.95" customHeight="1" x14ac:dyDescent="0.2">
      <c r="A1045" s="21" t="s">
        <v>33</v>
      </c>
      <c r="B1045" s="30" t="e">
        <f>+'FASE 1'!#REF!</f>
        <v>#REF!</v>
      </c>
      <c r="C1045" s="26"/>
      <c r="D1045" s="21" t="s">
        <v>33</v>
      </c>
      <c r="E1045" s="30" t="e">
        <f>+'FASE 2'!#REF!</f>
        <v>#REF!</v>
      </c>
      <c r="F1045" s="58"/>
      <c r="G1045" s="21" t="s">
        <v>33</v>
      </c>
      <c r="H1045" s="30" t="e">
        <f>+'FASE 3'!#REF!</f>
        <v>#REF!</v>
      </c>
    </row>
    <row r="1046" spans="1:8" ht="15.95" customHeight="1" x14ac:dyDescent="0.2">
      <c r="A1046" s="21" t="s">
        <v>35</v>
      </c>
      <c r="B1046" s="30" t="e">
        <f>+'FASE 1'!#REF!</f>
        <v>#REF!</v>
      </c>
      <c r="C1046" s="26"/>
      <c r="D1046" s="21" t="s">
        <v>35</v>
      </c>
      <c r="E1046" s="30" t="e">
        <f>+'FASE 2'!#REF!</f>
        <v>#REF!</v>
      </c>
      <c r="F1046" s="58"/>
      <c r="G1046" s="21" t="s">
        <v>35</v>
      </c>
      <c r="H1046" s="30" t="e">
        <f>+'FASE 3'!#REF!</f>
        <v>#REF!</v>
      </c>
    </row>
    <row r="1047" spans="1:8" ht="15.95" customHeight="1" x14ac:dyDescent="0.2">
      <c r="A1047" s="21" t="s">
        <v>36</v>
      </c>
      <c r="B1047" s="30" t="e">
        <f>+'FASE 1'!#REF!</f>
        <v>#REF!</v>
      </c>
      <c r="C1047" s="26"/>
      <c r="D1047" s="21" t="s">
        <v>36</v>
      </c>
      <c r="E1047" s="30" t="e">
        <f>+'FASE 2'!#REF!</f>
        <v>#REF!</v>
      </c>
      <c r="F1047" s="58"/>
      <c r="G1047" s="21" t="s">
        <v>36</v>
      </c>
      <c r="H1047" s="30" t="e">
        <f>+'FASE 3'!#REF!</f>
        <v>#REF!</v>
      </c>
    </row>
    <row r="1048" spans="1:8" ht="15.95" customHeight="1" x14ac:dyDescent="0.2">
      <c r="A1048" s="21" t="s">
        <v>34</v>
      </c>
      <c r="B1048" s="30" t="e">
        <f>+'FASE 1'!#REF!</f>
        <v>#REF!</v>
      </c>
      <c r="C1048" s="26"/>
      <c r="D1048" s="21" t="s">
        <v>34</v>
      </c>
      <c r="E1048" s="30" t="e">
        <f>+'FASE 2'!#REF!</f>
        <v>#REF!</v>
      </c>
      <c r="F1048" s="58"/>
      <c r="G1048" s="21" t="s">
        <v>34</v>
      </c>
      <c r="H1048" s="30" t="e">
        <f>+'FASE 3'!#REF!</f>
        <v>#REF!</v>
      </c>
    </row>
    <row r="1049" spans="1:8" ht="15.95" customHeight="1" x14ac:dyDescent="0.2">
      <c r="A1049" s="21" t="s">
        <v>57</v>
      </c>
      <c r="B1049" s="30" t="e">
        <f>+'FASE 1'!#REF!</f>
        <v>#REF!</v>
      </c>
      <c r="C1049" s="26"/>
      <c r="D1049" s="21" t="s">
        <v>57</v>
      </c>
      <c r="E1049" s="30" t="e">
        <f>+'FASE 2'!#REF!</f>
        <v>#REF!</v>
      </c>
      <c r="F1049" s="58"/>
      <c r="G1049" s="21" t="s">
        <v>57</v>
      </c>
      <c r="H1049" s="30" t="e">
        <f>+'FASE 3'!#REF!</f>
        <v>#REF!</v>
      </c>
    </row>
    <row r="1050" spans="1:8" ht="15.95" customHeight="1" x14ac:dyDescent="0.2">
      <c r="A1050" s="21" t="s">
        <v>7</v>
      </c>
      <c r="B1050" s="31" t="e">
        <f>+'FASE 1'!#REF!</f>
        <v>#REF!</v>
      </c>
      <c r="C1050" s="26"/>
      <c r="D1050" s="21" t="s">
        <v>7</v>
      </c>
      <c r="E1050" s="31" t="e">
        <f>+'FASE 2'!#REF!</f>
        <v>#REF!</v>
      </c>
      <c r="F1050" s="58"/>
      <c r="G1050" s="21" t="s">
        <v>7</v>
      </c>
      <c r="H1050" s="31" t="e">
        <f>+'FASE 3'!#REF!</f>
        <v>#REF!</v>
      </c>
    </row>
    <row r="1051" spans="1:8" ht="21" customHeight="1" x14ac:dyDescent="0.2">
      <c r="A1051" s="35" t="s">
        <v>38</v>
      </c>
      <c r="B1051" s="38" t="e">
        <f>+'FASE 1'!#REF!</f>
        <v>#REF!</v>
      </c>
      <c r="C1051" s="37"/>
      <c r="D1051" s="35" t="s">
        <v>38</v>
      </c>
      <c r="E1051" s="36" t="e">
        <f>+'FASE 2'!#REF!</f>
        <v>#REF!</v>
      </c>
      <c r="F1051" s="37"/>
      <c r="G1051" s="35" t="s">
        <v>38</v>
      </c>
      <c r="H1051" s="38" t="e">
        <f>+'FASE 3'!#REF!</f>
        <v>#REF!</v>
      </c>
    </row>
    <row r="1052" spans="1:8" ht="21.95" customHeight="1" x14ac:dyDescent="0.2">
      <c r="C1052" s="27"/>
      <c r="F1052" s="27"/>
      <c r="G1052" s="53"/>
    </row>
    <row r="1053" spans="1:8" ht="18" customHeight="1" x14ac:dyDescent="0.2">
      <c r="A1053" s="34" t="s">
        <v>40</v>
      </c>
      <c r="B1053" s="39" t="e">
        <f>+CLAS.PROV!#REF!</f>
        <v>#REF!</v>
      </c>
      <c r="D1053" s="33" t="s">
        <v>39</v>
      </c>
      <c r="E1053" s="40" t="e">
        <f>+CLAS.PROV!#REF!</f>
        <v>#REF!</v>
      </c>
      <c r="G1053" s="34"/>
      <c r="H1053" s="40"/>
    </row>
    <row r="1064" spans="1:8" ht="48" customHeight="1" x14ac:dyDescent="0.2">
      <c r="B1064" s="292" t="str">
        <f>B1</f>
        <v>VII Raid Sierra de la Mosca y Llanos de Sierra de Fuentes 12/10/2013</v>
      </c>
      <c r="C1064" s="292"/>
      <c r="D1064" s="292"/>
      <c r="E1064" s="292"/>
      <c r="F1064" s="292"/>
    </row>
    <row r="1065" spans="1:8" ht="13.5" thickBot="1" x14ac:dyDescent="0.25"/>
    <row r="1066" spans="1:8" ht="16.5" customHeight="1" thickBot="1" x14ac:dyDescent="0.25">
      <c r="A1066" s="24" t="s">
        <v>9</v>
      </c>
      <c r="B1066" s="363" t="s">
        <v>0</v>
      </c>
      <c r="C1066" s="364"/>
      <c r="D1066" s="364"/>
      <c r="E1066" s="365"/>
      <c r="F1066" s="372" t="s">
        <v>1</v>
      </c>
      <c r="G1066" s="373"/>
      <c r="H1066" s="374"/>
    </row>
    <row r="1067" spans="1:8" ht="27.75" customHeight="1" thickBot="1" x14ac:dyDescent="0.25">
      <c r="A1067" s="25" t="e">
        <f>+'HORARIO 1'!#REF!</f>
        <v>#REF!</v>
      </c>
      <c r="B1067" s="366" t="e">
        <f>+'HORARIO 1'!#REF!</f>
        <v>#REF!</v>
      </c>
      <c r="C1067" s="367"/>
      <c r="D1067" s="367"/>
      <c r="E1067" s="368"/>
      <c r="F1067" s="366" t="e">
        <f>+'HORARIO 1'!#REF!</f>
        <v>#REF!</v>
      </c>
      <c r="G1067" s="367"/>
      <c r="H1067" s="368"/>
    </row>
    <row r="1068" spans="1:8" s="290" customFormat="1" ht="15.75" customHeight="1" thickBot="1" x14ac:dyDescent="0.25">
      <c r="A1068" s="281"/>
      <c r="B1068" s="372" t="s">
        <v>108</v>
      </c>
      <c r="C1068" s="374"/>
      <c r="D1068" s="372">
        <f>'Matrículas CET'!B48</f>
        <v>0</v>
      </c>
      <c r="E1068" s="374"/>
      <c r="F1068" s="289" t="s">
        <v>100</v>
      </c>
      <c r="G1068" s="370">
        <f>'Matrículas CET'!D48</f>
        <v>0</v>
      </c>
      <c r="H1068" s="371"/>
    </row>
    <row r="1069" spans="1:8" x14ac:dyDescent="0.2">
      <c r="A1069" s="362" t="s">
        <v>31</v>
      </c>
      <c r="B1069" s="362"/>
      <c r="C1069" s="173"/>
      <c r="D1069" s="32" t="s">
        <v>37</v>
      </c>
      <c r="F1069" s="27"/>
      <c r="G1069" s="175" t="s">
        <v>48</v>
      </c>
    </row>
    <row r="1070" spans="1:8" ht="15.95" customHeight="1" x14ac:dyDescent="0.2">
      <c r="A1070" s="21" t="s">
        <v>32</v>
      </c>
      <c r="B1070" s="29">
        <f>+'FASE 1'!I3</f>
        <v>20</v>
      </c>
      <c r="C1070" s="26"/>
      <c r="D1070" s="21" t="s">
        <v>32</v>
      </c>
      <c r="E1070" s="29">
        <f>+'FASE 2'!I3</f>
        <v>20</v>
      </c>
      <c r="F1070" s="58"/>
      <c r="G1070" s="59" t="s">
        <v>49</v>
      </c>
      <c r="H1070" s="29">
        <f>+'FASE 3'!I3</f>
        <v>20</v>
      </c>
    </row>
    <row r="1071" spans="1:8" ht="15.95" customHeight="1" x14ac:dyDescent="0.2">
      <c r="A1071" s="21" t="s">
        <v>5</v>
      </c>
      <c r="B1071" s="30" t="e">
        <f>+'HORARIO 1'!#REF!</f>
        <v>#REF!</v>
      </c>
      <c r="C1071" s="26"/>
      <c r="D1071" s="21" t="s">
        <v>5</v>
      </c>
      <c r="E1071" s="30" t="e">
        <f>+'HORARIO 2'!#REF!</f>
        <v>#REF!</v>
      </c>
      <c r="F1071" s="60"/>
      <c r="G1071" s="21" t="s">
        <v>5</v>
      </c>
      <c r="H1071" s="30" t="e">
        <f>+'HORARIO 3'!#REF!</f>
        <v>#REF!</v>
      </c>
    </row>
    <row r="1072" spans="1:8" ht="15.95" customHeight="1" x14ac:dyDescent="0.2">
      <c r="A1072" s="21" t="s">
        <v>6</v>
      </c>
      <c r="B1072" s="30" t="e">
        <f>+'FASE 1'!#REF!</f>
        <v>#REF!</v>
      </c>
      <c r="C1072" s="26"/>
      <c r="D1072" s="21" t="s">
        <v>6</v>
      </c>
      <c r="E1072" s="30" t="e">
        <f>+'FASE 2'!#REF!</f>
        <v>#REF!</v>
      </c>
      <c r="F1072" s="58"/>
      <c r="G1072" s="21" t="s">
        <v>6</v>
      </c>
      <c r="H1072" s="30" t="e">
        <f>+'FASE 3'!#REF!</f>
        <v>#REF!</v>
      </c>
    </row>
    <row r="1073" spans="1:8" ht="15.95" customHeight="1" x14ac:dyDescent="0.2">
      <c r="A1073" s="21" t="s">
        <v>33</v>
      </c>
      <c r="B1073" s="30" t="e">
        <f>+'FASE 1'!#REF!</f>
        <v>#REF!</v>
      </c>
      <c r="C1073" s="26"/>
      <c r="D1073" s="21" t="s">
        <v>33</v>
      </c>
      <c r="E1073" s="30" t="e">
        <f>+'FASE 2'!#REF!</f>
        <v>#REF!</v>
      </c>
      <c r="F1073" s="58"/>
      <c r="G1073" s="21" t="s">
        <v>33</v>
      </c>
      <c r="H1073" s="30" t="e">
        <f>+'FASE 3'!#REF!</f>
        <v>#REF!</v>
      </c>
    </row>
    <row r="1074" spans="1:8" ht="15.95" customHeight="1" x14ac:dyDescent="0.2">
      <c r="A1074" s="21" t="s">
        <v>35</v>
      </c>
      <c r="B1074" s="30" t="e">
        <f>+'FASE 1'!#REF!</f>
        <v>#REF!</v>
      </c>
      <c r="C1074" s="26"/>
      <c r="D1074" s="21" t="s">
        <v>35</v>
      </c>
      <c r="E1074" s="30" t="e">
        <f>+'FASE 2'!#REF!</f>
        <v>#REF!</v>
      </c>
      <c r="F1074" s="58"/>
      <c r="G1074" s="21" t="s">
        <v>35</v>
      </c>
      <c r="H1074" s="30" t="e">
        <f>+'FASE 3'!#REF!</f>
        <v>#REF!</v>
      </c>
    </row>
    <row r="1075" spans="1:8" ht="15.95" customHeight="1" x14ac:dyDescent="0.2">
      <c r="A1075" s="21" t="s">
        <v>36</v>
      </c>
      <c r="B1075" s="30" t="e">
        <f>+'FASE 1'!#REF!</f>
        <v>#REF!</v>
      </c>
      <c r="C1075" s="26"/>
      <c r="D1075" s="21" t="s">
        <v>36</v>
      </c>
      <c r="E1075" s="30" t="e">
        <f>+'FASE 2'!#REF!</f>
        <v>#REF!</v>
      </c>
      <c r="F1075" s="58"/>
      <c r="G1075" s="21" t="s">
        <v>36</v>
      </c>
      <c r="H1075" s="30" t="e">
        <f>+'FASE 3'!#REF!</f>
        <v>#REF!</v>
      </c>
    </row>
    <row r="1076" spans="1:8" ht="15.95" customHeight="1" x14ac:dyDescent="0.2">
      <c r="A1076" s="21" t="s">
        <v>34</v>
      </c>
      <c r="B1076" s="30" t="e">
        <f>+'FASE 1'!#REF!</f>
        <v>#REF!</v>
      </c>
      <c r="C1076" s="26"/>
      <c r="D1076" s="21" t="s">
        <v>34</v>
      </c>
      <c r="E1076" s="30" t="e">
        <f>+'FASE 2'!#REF!</f>
        <v>#REF!</v>
      </c>
      <c r="F1076" s="58"/>
      <c r="G1076" s="21" t="s">
        <v>34</v>
      </c>
      <c r="H1076" s="30" t="e">
        <f>+'FASE 3'!#REF!</f>
        <v>#REF!</v>
      </c>
    </row>
    <row r="1077" spans="1:8" ht="15.95" customHeight="1" x14ac:dyDescent="0.2">
      <c r="A1077" s="21" t="s">
        <v>57</v>
      </c>
      <c r="B1077" s="30" t="e">
        <f>+'FASE 1'!#REF!</f>
        <v>#REF!</v>
      </c>
      <c r="C1077" s="26"/>
      <c r="D1077" s="21" t="s">
        <v>57</v>
      </c>
      <c r="E1077" s="30" t="e">
        <f>+'FASE 2'!#REF!</f>
        <v>#REF!</v>
      </c>
      <c r="F1077" s="58"/>
      <c r="G1077" s="21" t="s">
        <v>57</v>
      </c>
      <c r="H1077" s="30" t="e">
        <f>+'FASE 3'!#REF!</f>
        <v>#REF!</v>
      </c>
    </row>
    <row r="1078" spans="1:8" ht="15.95" customHeight="1" x14ac:dyDescent="0.2">
      <c r="A1078" s="21" t="s">
        <v>7</v>
      </c>
      <c r="B1078" s="31" t="e">
        <f>+'FASE 1'!#REF!</f>
        <v>#REF!</v>
      </c>
      <c r="C1078" s="26"/>
      <c r="D1078" s="21" t="s">
        <v>7</v>
      </c>
      <c r="E1078" s="31" t="e">
        <f>+'FASE 2'!#REF!</f>
        <v>#REF!</v>
      </c>
      <c r="F1078" s="58"/>
      <c r="G1078" s="21" t="s">
        <v>7</v>
      </c>
      <c r="H1078" s="31" t="e">
        <f>+'FASE 3'!#REF!</f>
        <v>#REF!</v>
      </c>
    </row>
    <row r="1079" spans="1:8" ht="21" customHeight="1" x14ac:dyDescent="0.2">
      <c r="A1079" s="35" t="s">
        <v>38</v>
      </c>
      <c r="B1079" s="38" t="e">
        <f>+'FASE 1'!#REF!</f>
        <v>#REF!</v>
      </c>
      <c r="C1079" s="37"/>
      <c r="D1079" s="35" t="s">
        <v>38</v>
      </c>
      <c r="E1079" s="36" t="e">
        <f>+'FASE 2'!#REF!</f>
        <v>#REF!</v>
      </c>
      <c r="F1079" s="37"/>
      <c r="G1079" s="35" t="s">
        <v>38</v>
      </c>
      <c r="H1079" s="38" t="e">
        <f>+'FASE 3'!#REF!</f>
        <v>#REF!</v>
      </c>
    </row>
    <row r="1080" spans="1:8" ht="21.95" customHeight="1" x14ac:dyDescent="0.2">
      <c r="C1080" s="27"/>
      <c r="F1080" s="27"/>
      <c r="G1080" s="53"/>
    </row>
    <row r="1081" spans="1:8" ht="18" customHeight="1" x14ac:dyDescent="0.2">
      <c r="A1081" s="34" t="s">
        <v>40</v>
      </c>
      <c r="B1081" s="39" t="e">
        <f>+CLAS.PROV!#REF!</f>
        <v>#REF!</v>
      </c>
      <c r="D1081" s="33" t="s">
        <v>39</v>
      </c>
      <c r="E1081" s="40" t="e">
        <f>+CLAS.PROV!#REF!</f>
        <v>#REF!</v>
      </c>
      <c r="G1081" s="34"/>
      <c r="H1081" s="40"/>
    </row>
    <row r="1083" spans="1:8" ht="48" customHeight="1" x14ac:dyDescent="0.2">
      <c r="B1083" s="292" t="str">
        <f>B1</f>
        <v>VII Raid Sierra de la Mosca y Llanos de Sierra de Fuentes 12/10/2013</v>
      </c>
      <c r="C1083" s="292"/>
      <c r="D1083" s="292"/>
      <c r="E1083" s="292"/>
      <c r="F1083" s="292"/>
    </row>
    <row r="1084" spans="1:8" ht="13.5" thickBot="1" x14ac:dyDescent="0.25"/>
    <row r="1085" spans="1:8" ht="16.5" customHeight="1" thickBot="1" x14ac:dyDescent="0.25">
      <c r="A1085" s="24" t="s">
        <v>9</v>
      </c>
      <c r="B1085" s="363" t="s">
        <v>0</v>
      </c>
      <c r="C1085" s="364"/>
      <c r="D1085" s="364"/>
      <c r="E1085" s="365"/>
      <c r="F1085" s="372" t="s">
        <v>1</v>
      </c>
      <c r="G1085" s="373"/>
      <c r="H1085" s="374"/>
    </row>
    <row r="1086" spans="1:8" ht="27.75" customHeight="1" thickBot="1" x14ac:dyDescent="0.25">
      <c r="A1086" s="25" t="e">
        <f>+'HORARIO 1'!#REF!</f>
        <v>#REF!</v>
      </c>
      <c r="B1086" s="366" t="e">
        <f>+'HORARIO 1'!#REF!</f>
        <v>#REF!</v>
      </c>
      <c r="C1086" s="367"/>
      <c r="D1086" s="367"/>
      <c r="E1086" s="368"/>
      <c r="F1086" s="366" t="e">
        <f>+'HORARIO 1'!#REF!</f>
        <v>#REF!</v>
      </c>
      <c r="G1086" s="367"/>
      <c r="H1086" s="368"/>
    </row>
    <row r="1087" spans="1:8" s="290" customFormat="1" ht="15.75" customHeight="1" thickBot="1" x14ac:dyDescent="0.25">
      <c r="A1087" s="281"/>
      <c r="B1087" s="372" t="s">
        <v>108</v>
      </c>
      <c r="C1087" s="374"/>
      <c r="D1087" s="372">
        <f>'Matrículas CET'!B49</f>
        <v>0</v>
      </c>
      <c r="E1087" s="374"/>
      <c r="F1087" s="289" t="s">
        <v>100</v>
      </c>
      <c r="G1087" s="370">
        <f>'Matrículas CET'!D49</f>
        <v>0</v>
      </c>
      <c r="H1087" s="371"/>
    </row>
    <row r="1088" spans="1:8" x14ac:dyDescent="0.2">
      <c r="A1088" s="362" t="s">
        <v>31</v>
      </c>
      <c r="B1088" s="362"/>
      <c r="C1088" s="173"/>
      <c r="D1088" s="32" t="s">
        <v>37</v>
      </c>
      <c r="F1088" s="27"/>
      <c r="G1088" s="175" t="s">
        <v>48</v>
      </c>
    </row>
    <row r="1089" spans="1:8" ht="15.95" customHeight="1" x14ac:dyDescent="0.2">
      <c r="A1089" s="21" t="s">
        <v>32</v>
      </c>
      <c r="B1089" s="29">
        <f>+'FASE 1'!I3</f>
        <v>20</v>
      </c>
      <c r="C1089" s="26"/>
      <c r="D1089" s="21" t="s">
        <v>32</v>
      </c>
      <c r="E1089" s="29">
        <f>+'FASE 2'!I3</f>
        <v>20</v>
      </c>
      <c r="F1089" s="58"/>
      <c r="G1089" s="59" t="s">
        <v>49</v>
      </c>
      <c r="H1089" s="29">
        <f>+'FASE 3'!I3</f>
        <v>20</v>
      </c>
    </row>
    <row r="1090" spans="1:8" ht="15.95" customHeight="1" x14ac:dyDescent="0.2">
      <c r="A1090" s="21" t="s">
        <v>5</v>
      </c>
      <c r="B1090" s="30" t="e">
        <f>+'HORARIO 1'!#REF!</f>
        <v>#REF!</v>
      </c>
      <c r="C1090" s="26"/>
      <c r="D1090" s="21" t="s">
        <v>5</v>
      </c>
      <c r="E1090" s="30" t="e">
        <f>+'HORARIO 2'!#REF!</f>
        <v>#REF!</v>
      </c>
      <c r="F1090" s="60"/>
      <c r="G1090" s="21" t="s">
        <v>5</v>
      </c>
      <c r="H1090" s="30" t="e">
        <f>+'HORARIO 3'!#REF!</f>
        <v>#REF!</v>
      </c>
    </row>
    <row r="1091" spans="1:8" ht="15.95" customHeight="1" x14ac:dyDescent="0.2">
      <c r="A1091" s="21" t="s">
        <v>6</v>
      </c>
      <c r="B1091" s="30" t="e">
        <f>+'FASE 1'!#REF!</f>
        <v>#REF!</v>
      </c>
      <c r="C1091" s="26"/>
      <c r="D1091" s="21" t="s">
        <v>6</v>
      </c>
      <c r="E1091" s="30" t="e">
        <f>+'FASE 2'!#REF!</f>
        <v>#REF!</v>
      </c>
      <c r="F1091" s="58"/>
      <c r="G1091" s="21" t="s">
        <v>6</v>
      </c>
      <c r="H1091" s="30" t="e">
        <f>+'FASE 3'!#REF!</f>
        <v>#REF!</v>
      </c>
    </row>
    <row r="1092" spans="1:8" ht="15.95" customHeight="1" x14ac:dyDescent="0.2">
      <c r="A1092" s="21" t="s">
        <v>33</v>
      </c>
      <c r="B1092" s="30" t="e">
        <f>+'FASE 1'!#REF!</f>
        <v>#REF!</v>
      </c>
      <c r="C1092" s="26"/>
      <c r="D1092" s="21" t="s">
        <v>33</v>
      </c>
      <c r="E1092" s="30" t="e">
        <f>+'FASE 2'!#REF!</f>
        <v>#REF!</v>
      </c>
      <c r="F1092" s="58"/>
      <c r="G1092" s="21" t="s">
        <v>33</v>
      </c>
      <c r="H1092" s="30" t="e">
        <f>+'FASE 3'!#REF!</f>
        <v>#REF!</v>
      </c>
    </row>
    <row r="1093" spans="1:8" ht="15.95" customHeight="1" x14ac:dyDescent="0.2">
      <c r="A1093" s="21" t="s">
        <v>35</v>
      </c>
      <c r="B1093" s="30" t="e">
        <f>+'FASE 1'!#REF!</f>
        <v>#REF!</v>
      </c>
      <c r="C1093" s="26"/>
      <c r="D1093" s="21" t="s">
        <v>35</v>
      </c>
      <c r="E1093" s="30" t="e">
        <f>+'FASE 2'!#REF!</f>
        <v>#REF!</v>
      </c>
      <c r="F1093" s="58"/>
      <c r="G1093" s="21" t="s">
        <v>35</v>
      </c>
      <c r="H1093" s="30" t="e">
        <f>+'FASE 3'!#REF!</f>
        <v>#REF!</v>
      </c>
    </row>
    <row r="1094" spans="1:8" ht="15.95" customHeight="1" x14ac:dyDescent="0.2">
      <c r="A1094" s="21" t="s">
        <v>36</v>
      </c>
      <c r="B1094" s="30" t="e">
        <f>+'FASE 1'!#REF!</f>
        <v>#REF!</v>
      </c>
      <c r="C1094" s="26"/>
      <c r="D1094" s="21" t="s">
        <v>36</v>
      </c>
      <c r="E1094" s="30" t="e">
        <f>+'FASE 2'!#REF!</f>
        <v>#REF!</v>
      </c>
      <c r="F1094" s="58"/>
      <c r="G1094" s="21" t="s">
        <v>36</v>
      </c>
      <c r="H1094" s="30" t="e">
        <f>+'FASE 3'!#REF!</f>
        <v>#REF!</v>
      </c>
    </row>
    <row r="1095" spans="1:8" ht="15.95" customHeight="1" x14ac:dyDescent="0.2">
      <c r="A1095" s="21" t="s">
        <v>34</v>
      </c>
      <c r="B1095" s="30" t="e">
        <f>+'FASE 1'!#REF!</f>
        <v>#REF!</v>
      </c>
      <c r="C1095" s="26"/>
      <c r="D1095" s="21" t="s">
        <v>34</v>
      </c>
      <c r="E1095" s="30" t="e">
        <f>+'FASE 2'!#REF!</f>
        <v>#REF!</v>
      </c>
      <c r="F1095" s="58"/>
      <c r="G1095" s="21" t="s">
        <v>34</v>
      </c>
      <c r="H1095" s="30" t="e">
        <f>+'FASE 3'!#REF!</f>
        <v>#REF!</v>
      </c>
    </row>
    <row r="1096" spans="1:8" ht="15.95" customHeight="1" x14ac:dyDescent="0.2">
      <c r="A1096" s="21" t="s">
        <v>57</v>
      </c>
      <c r="B1096" s="30" t="e">
        <f>+'FASE 1'!#REF!</f>
        <v>#REF!</v>
      </c>
      <c r="C1096" s="26"/>
      <c r="D1096" s="21" t="s">
        <v>57</v>
      </c>
      <c r="E1096" s="30" t="e">
        <f>+'FASE 2'!#REF!</f>
        <v>#REF!</v>
      </c>
      <c r="F1096" s="58"/>
      <c r="G1096" s="21" t="s">
        <v>57</v>
      </c>
      <c r="H1096" s="30" t="e">
        <f>+'FASE 3'!#REF!</f>
        <v>#REF!</v>
      </c>
    </row>
    <row r="1097" spans="1:8" ht="15.95" customHeight="1" x14ac:dyDescent="0.2">
      <c r="A1097" s="21" t="s">
        <v>7</v>
      </c>
      <c r="B1097" s="31" t="e">
        <f>+'FASE 1'!#REF!</f>
        <v>#REF!</v>
      </c>
      <c r="C1097" s="26"/>
      <c r="D1097" s="21" t="s">
        <v>7</v>
      </c>
      <c r="E1097" s="31" t="e">
        <f>+'FASE 2'!#REF!</f>
        <v>#REF!</v>
      </c>
      <c r="F1097" s="58"/>
      <c r="G1097" s="21" t="s">
        <v>7</v>
      </c>
      <c r="H1097" s="31" t="e">
        <f>+'FASE 3'!#REF!</f>
        <v>#REF!</v>
      </c>
    </row>
    <row r="1098" spans="1:8" ht="21" customHeight="1" x14ac:dyDescent="0.2">
      <c r="A1098" s="35" t="s">
        <v>38</v>
      </c>
      <c r="B1098" s="38" t="e">
        <f>+'FASE 1'!#REF!</f>
        <v>#REF!</v>
      </c>
      <c r="C1098" s="37"/>
      <c r="D1098" s="35" t="s">
        <v>38</v>
      </c>
      <c r="E1098" s="36" t="e">
        <f>+'FASE 2'!#REF!</f>
        <v>#REF!</v>
      </c>
      <c r="F1098" s="37"/>
      <c r="G1098" s="35" t="s">
        <v>38</v>
      </c>
      <c r="H1098" s="38" t="e">
        <f>+'FASE 3'!#REF!</f>
        <v>#REF!</v>
      </c>
    </row>
    <row r="1099" spans="1:8" ht="21.95" customHeight="1" x14ac:dyDescent="0.2">
      <c r="C1099" s="27"/>
      <c r="F1099" s="27"/>
      <c r="G1099" s="53"/>
    </row>
    <row r="1100" spans="1:8" ht="18" customHeight="1" x14ac:dyDescent="0.2">
      <c r="A1100" s="34" t="s">
        <v>40</v>
      </c>
      <c r="B1100" s="39" t="e">
        <f>+CLAS.PROV!#REF!</f>
        <v>#REF!</v>
      </c>
      <c r="D1100" s="33" t="s">
        <v>39</v>
      </c>
      <c r="E1100" s="40" t="e">
        <f>+CLAS.PROV!#REF!</f>
        <v>#REF!</v>
      </c>
      <c r="G1100" s="34"/>
      <c r="H1100" s="40"/>
    </row>
    <row r="1111" spans="1:8" ht="48" customHeight="1" x14ac:dyDescent="0.2">
      <c r="B1111" s="292" t="str">
        <f>B1</f>
        <v>VII Raid Sierra de la Mosca y Llanos de Sierra de Fuentes 12/10/2013</v>
      </c>
      <c r="C1111" s="292"/>
      <c r="D1111" s="292"/>
      <c r="E1111" s="292"/>
      <c r="F1111" s="292"/>
    </row>
    <row r="1112" spans="1:8" ht="13.5" thickBot="1" x14ac:dyDescent="0.25"/>
    <row r="1113" spans="1:8" ht="16.5" customHeight="1" thickBot="1" x14ac:dyDescent="0.25">
      <c r="A1113" s="24" t="s">
        <v>9</v>
      </c>
      <c r="B1113" s="363" t="s">
        <v>0</v>
      </c>
      <c r="C1113" s="364"/>
      <c r="D1113" s="364"/>
      <c r="E1113" s="365"/>
      <c r="F1113" s="372" t="s">
        <v>1</v>
      </c>
      <c r="G1113" s="373"/>
      <c r="H1113" s="374"/>
    </row>
    <row r="1114" spans="1:8" ht="27.75" customHeight="1" thickBot="1" x14ac:dyDescent="0.25">
      <c r="A1114" s="25" t="e">
        <f>+'HORARIO 1'!#REF!</f>
        <v>#REF!</v>
      </c>
      <c r="B1114" s="366" t="e">
        <f>+'HORARIO 1'!#REF!</f>
        <v>#REF!</v>
      </c>
      <c r="C1114" s="367"/>
      <c r="D1114" s="367"/>
      <c r="E1114" s="368"/>
      <c r="F1114" s="366" t="e">
        <f>+'HORARIO 1'!#REF!</f>
        <v>#REF!</v>
      </c>
      <c r="G1114" s="367"/>
      <c r="H1114" s="368"/>
    </row>
    <row r="1115" spans="1:8" s="290" customFormat="1" ht="15.75" customHeight="1" thickBot="1" x14ac:dyDescent="0.25">
      <c r="A1115" s="281"/>
      <c r="B1115" s="372" t="s">
        <v>108</v>
      </c>
      <c r="C1115" s="374"/>
      <c r="D1115" s="372">
        <f>'Matrículas CET'!B50</f>
        <v>0</v>
      </c>
      <c r="E1115" s="374"/>
      <c r="F1115" s="289" t="s">
        <v>100</v>
      </c>
      <c r="G1115" s="370">
        <f>'Matrículas CET'!D50</f>
        <v>0</v>
      </c>
      <c r="H1115" s="371"/>
    </row>
    <row r="1116" spans="1:8" x14ac:dyDescent="0.2">
      <c r="A1116" s="362" t="s">
        <v>31</v>
      </c>
      <c r="B1116" s="362"/>
      <c r="C1116" s="173"/>
      <c r="D1116" s="32" t="s">
        <v>37</v>
      </c>
      <c r="F1116" s="27"/>
      <c r="G1116" s="175" t="s">
        <v>48</v>
      </c>
    </row>
    <row r="1117" spans="1:8" ht="15.95" customHeight="1" x14ac:dyDescent="0.2">
      <c r="A1117" s="21" t="s">
        <v>32</v>
      </c>
      <c r="B1117" s="29">
        <f>+'FASE 1'!I3</f>
        <v>20</v>
      </c>
      <c r="C1117" s="26"/>
      <c r="D1117" s="21" t="s">
        <v>32</v>
      </c>
      <c r="E1117" s="29">
        <f>+'FASE 2'!I3</f>
        <v>20</v>
      </c>
      <c r="F1117" s="58"/>
      <c r="G1117" s="59" t="s">
        <v>49</v>
      </c>
      <c r="H1117" s="29">
        <f>+'FASE 3'!I3</f>
        <v>20</v>
      </c>
    </row>
    <row r="1118" spans="1:8" ht="15.95" customHeight="1" x14ac:dyDescent="0.2">
      <c r="A1118" s="21" t="s">
        <v>5</v>
      </c>
      <c r="B1118" s="30" t="e">
        <f>+'HORARIO 1'!#REF!</f>
        <v>#REF!</v>
      </c>
      <c r="C1118" s="26"/>
      <c r="D1118" s="21" t="s">
        <v>5</v>
      </c>
      <c r="E1118" s="30" t="e">
        <f>+'HORARIO 2'!#REF!</f>
        <v>#REF!</v>
      </c>
      <c r="F1118" s="60"/>
      <c r="G1118" s="21" t="s">
        <v>5</v>
      </c>
      <c r="H1118" s="30" t="e">
        <f>+'HORARIO 3'!#REF!</f>
        <v>#REF!</v>
      </c>
    </row>
    <row r="1119" spans="1:8" ht="15.95" customHeight="1" x14ac:dyDescent="0.2">
      <c r="A1119" s="21" t="s">
        <v>6</v>
      </c>
      <c r="B1119" s="30" t="e">
        <f>+'FASE 1'!#REF!</f>
        <v>#REF!</v>
      </c>
      <c r="C1119" s="26"/>
      <c r="D1119" s="21" t="s">
        <v>6</v>
      </c>
      <c r="E1119" s="30" t="e">
        <f>+'FASE 2'!#REF!</f>
        <v>#REF!</v>
      </c>
      <c r="F1119" s="58"/>
      <c r="G1119" s="21" t="s">
        <v>6</v>
      </c>
      <c r="H1119" s="30" t="e">
        <f>+'FASE 3'!#REF!</f>
        <v>#REF!</v>
      </c>
    </row>
    <row r="1120" spans="1:8" ht="15.95" customHeight="1" x14ac:dyDescent="0.2">
      <c r="A1120" s="21" t="s">
        <v>33</v>
      </c>
      <c r="B1120" s="30">
        <f>+'FASE 1'!H872</f>
        <v>0</v>
      </c>
      <c r="C1120" s="26"/>
      <c r="D1120" s="21" t="s">
        <v>33</v>
      </c>
      <c r="E1120" s="30" t="e">
        <f>+'FASE 2'!#REF!</f>
        <v>#REF!</v>
      </c>
      <c r="F1120" s="58"/>
      <c r="G1120" s="21" t="s">
        <v>33</v>
      </c>
      <c r="H1120" s="30" t="e">
        <f>+'FASE 3'!#REF!</f>
        <v>#REF!</v>
      </c>
    </row>
    <row r="1121" spans="1:8" ht="15.95" customHeight="1" x14ac:dyDescent="0.2">
      <c r="A1121" s="21" t="s">
        <v>35</v>
      </c>
      <c r="B1121" s="30" t="e">
        <f>+'FASE 1'!#REF!</f>
        <v>#REF!</v>
      </c>
      <c r="C1121" s="26"/>
      <c r="D1121" s="21" t="s">
        <v>35</v>
      </c>
      <c r="E1121" s="30" t="e">
        <f>+'FASE 2'!#REF!</f>
        <v>#REF!</v>
      </c>
      <c r="F1121" s="58"/>
      <c r="G1121" s="21" t="s">
        <v>35</v>
      </c>
      <c r="H1121" s="30" t="e">
        <f>+'FASE 3'!#REF!</f>
        <v>#REF!</v>
      </c>
    </row>
    <row r="1122" spans="1:8" ht="15.95" customHeight="1" x14ac:dyDescent="0.2">
      <c r="A1122" s="21" t="s">
        <v>36</v>
      </c>
      <c r="B1122" s="30" t="e">
        <f>+'FASE 1'!#REF!</f>
        <v>#REF!</v>
      </c>
      <c r="C1122" s="26"/>
      <c r="D1122" s="21" t="s">
        <v>36</v>
      </c>
      <c r="E1122" s="30" t="e">
        <f>+'FASE 2'!#REF!</f>
        <v>#REF!</v>
      </c>
      <c r="F1122" s="58"/>
      <c r="G1122" s="21" t="s">
        <v>36</v>
      </c>
      <c r="H1122" s="30" t="e">
        <f>+'FASE 3'!#REF!</f>
        <v>#REF!</v>
      </c>
    </row>
    <row r="1123" spans="1:8" ht="15.95" customHeight="1" x14ac:dyDescent="0.2">
      <c r="A1123" s="21" t="s">
        <v>34</v>
      </c>
      <c r="B1123" s="30" t="e">
        <f>+'FASE 1'!#REF!</f>
        <v>#REF!</v>
      </c>
      <c r="C1123" s="26"/>
      <c r="D1123" s="21" t="s">
        <v>34</v>
      </c>
      <c r="E1123" s="30" t="e">
        <f>+'FASE 2'!#REF!</f>
        <v>#REF!</v>
      </c>
      <c r="F1123" s="58"/>
      <c r="G1123" s="21" t="s">
        <v>34</v>
      </c>
      <c r="H1123" s="30" t="e">
        <f>+'FASE 3'!#REF!</f>
        <v>#REF!</v>
      </c>
    </row>
    <row r="1124" spans="1:8" ht="15.95" customHeight="1" x14ac:dyDescent="0.2">
      <c r="A1124" s="21" t="s">
        <v>57</v>
      </c>
      <c r="B1124" s="30" t="e">
        <f>+'FASE 1'!#REF!</f>
        <v>#REF!</v>
      </c>
      <c r="C1124" s="26"/>
      <c r="D1124" s="21" t="s">
        <v>57</v>
      </c>
      <c r="E1124" s="30" t="e">
        <f>+'FASE 2'!#REF!</f>
        <v>#REF!</v>
      </c>
      <c r="F1124" s="58"/>
      <c r="G1124" s="21" t="s">
        <v>57</v>
      </c>
      <c r="H1124" s="30" t="e">
        <f>+'FASE 3'!#REF!</f>
        <v>#REF!</v>
      </c>
    </row>
    <row r="1125" spans="1:8" ht="15.95" customHeight="1" x14ac:dyDescent="0.2">
      <c r="A1125" s="21" t="s">
        <v>7</v>
      </c>
      <c r="B1125" s="31" t="e">
        <f>+'FASE 1'!#REF!</f>
        <v>#REF!</v>
      </c>
      <c r="C1125" s="26"/>
      <c r="D1125" s="21" t="s">
        <v>7</v>
      </c>
      <c r="E1125" s="31" t="e">
        <f>+'FASE 2'!#REF!</f>
        <v>#REF!</v>
      </c>
      <c r="F1125" s="58"/>
      <c r="G1125" s="21" t="s">
        <v>7</v>
      </c>
      <c r="H1125" s="31" t="e">
        <f>+'FASE 3'!#REF!</f>
        <v>#REF!</v>
      </c>
    </row>
    <row r="1126" spans="1:8" ht="21" customHeight="1" x14ac:dyDescent="0.2">
      <c r="A1126" s="35" t="s">
        <v>38</v>
      </c>
      <c r="B1126" s="36" t="e">
        <f>+'FASE 1'!#REF!</f>
        <v>#REF!</v>
      </c>
      <c r="C1126" s="37"/>
      <c r="D1126" s="35" t="s">
        <v>38</v>
      </c>
      <c r="E1126" s="36" t="e">
        <f>+'FASE 2'!#REF!</f>
        <v>#REF!</v>
      </c>
      <c r="F1126" s="37"/>
      <c r="G1126" s="35" t="s">
        <v>38</v>
      </c>
      <c r="H1126" s="38" t="e">
        <f>+'FASE 3'!#REF!</f>
        <v>#REF!</v>
      </c>
    </row>
    <row r="1127" spans="1:8" ht="21.95" customHeight="1" x14ac:dyDescent="0.2">
      <c r="C1127" s="27"/>
      <c r="F1127" s="27"/>
      <c r="G1127" s="53"/>
    </row>
    <row r="1128" spans="1:8" ht="18" customHeight="1" x14ac:dyDescent="0.2">
      <c r="A1128" s="34" t="s">
        <v>40</v>
      </c>
      <c r="B1128" s="39" t="e">
        <f>+CLAS.PROV!#REF!</f>
        <v>#REF!</v>
      </c>
      <c r="D1128" s="33" t="s">
        <v>39</v>
      </c>
      <c r="E1128" s="40" t="e">
        <f>+CLAS.PROV!#REF!</f>
        <v>#REF!</v>
      </c>
      <c r="G1128" s="34"/>
      <c r="H1128" s="40"/>
    </row>
    <row r="1130" spans="1:8" ht="48" customHeight="1" x14ac:dyDescent="0.2">
      <c r="B1130" s="292" t="str">
        <f>B1</f>
        <v>VII Raid Sierra de la Mosca y Llanos de Sierra de Fuentes 12/10/2013</v>
      </c>
      <c r="C1130" s="292"/>
      <c r="D1130" s="292"/>
      <c r="E1130" s="292"/>
      <c r="F1130" s="292"/>
    </row>
    <row r="1131" spans="1:8" ht="13.5" thickBot="1" x14ac:dyDescent="0.25"/>
    <row r="1132" spans="1:8" ht="16.5" customHeight="1" thickBot="1" x14ac:dyDescent="0.25">
      <c r="A1132" s="24" t="s">
        <v>9</v>
      </c>
      <c r="B1132" s="363" t="s">
        <v>0</v>
      </c>
      <c r="C1132" s="364"/>
      <c r="D1132" s="364"/>
      <c r="E1132" s="365"/>
      <c r="F1132" s="372" t="s">
        <v>1</v>
      </c>
      <c r="G1132" s="373"/>
      <c r="H1132" s="374"/>
    </row>
    <row r="1133" spans="1:8" ht="27.75" customHeight="1" thickBot="1" x14ac:dyDescent="0.25">
      <c r="A1133" s="25" t="e">
        <f>+'HORARIO 1'!#REF!</f>
        <v>#REF!</v>
      </c>
      <c r="B1133" s="366" t="e">
        <f>+'HORARIO 1'!#REF!</f>
        <v>#REF!</v>
      </c>
      <c r="C1133" s="367"/>
      <c r="D1133" s="367"/>
      <c r="E1133" s="368"/>
      <c r="F1133" s="366" t="e">
        <f>+'HORARIO 1'!#REF!</f>
        <v>#REF!</v>
      </c>
      <c r="G1133" s="367"/>
      <c r="H1133" s="368"/>
    </row>
    <row r="1134" spans="1:8" s="290" customFormat="1" ht="15.75" customHeight="1" thickBot="1" x14ac:dyDescent="0.25">
      <c r="A1134" s="281"/>
      <c r="B1134" s="372" t="s">
        <v>108</v>
      </c>
      <c r="C1134" s="374"/>
      <c r="D1134" s="372">
        <f>'Matrículas CET'!B51</f>
        <v>0</v>
      </c>
      <c r="E1134" s="374"/>
      <c r="F1134" s="289" t="s">
        <v>100</v>
      </c>
      <c r="G1134" s="370">
        <f>'Matrículas CET'!D51</f>
        <v>0</v>
      </c>
      <c r="H1134" s="371"/>
    </row>
    <row r="1135" spans="1:8" x14ac:dyDescent="0.2">
      <c r="A1135" s="362" t="s">
        <v>31</v>
      </c>
      <c r="B1135" s="362"/>
      <c r="C1135" s="173"/>
      <c r="D1135" s="32" t="s">
        <v>37</v>
      </c>
      <c r="F1135" s="27"/>
      <c r="G1135" s="175" t="s">
        <v>48</v>
      </c>
    </row>
    <row r="1136" spans="1:8" ht="15.95" customHeight="1" x14ac:dyDescent="0.2">
      <c r="A1136" s="21" t="s">
        <v>32</v>
      </c>
      <c r="B1136" s="29">
        <f>+'FASE 1'!I3</f>
        <v>20</v>
      </c>
      <c r="C1136" s="26"/>
      <c r="D1136" s="21" t="s">
        <v>32</v>
      </c>
      <c r="E1136" s="29">
        <f>+'FASE 2'!I3</f>
        <v>20</v>
      </c>
      <c r="F1136" s="58"/>
      <c r="G1136" s="59" t="s">
        <v>49</v>
      </c>
      <c r="H1136" s="29">
        <f>+'FASE 3'!I3</f>
        <v>20</v>
      </c>
    </row>
    <row r="1137" spans="1:8" ht="15.95" customHeight="1" x14ac:dyDescent="0.2">
      <c r="A1137" s="21" t="s">
        <v>5</v>
      </c>
      <c r="B1137" s="30" t="e">
        <f>+'HORARIO 1'!#REF!</f>
        <v>#REF!</v>
      </c>
      <c r="C1137" s="26"/>
      <c r="D1137" s="21" t="s">
        <v>5</v>
      </c>
      <c r="E1137" s="30" t="e">
        <f>+'HORARIO 2'!#REF!</f>
        <v>#REF!</v>
      </c>
      <c r="F1137" s="60"/>
      <c r="G1137" s="21" t="s">
        <v>5</v>
      </c>
      <c r="H1137" s="30" t="e">
        <f>+'HORARIO 3'!#REF!</f>
        <v>#REF!</v>
      </c>
    </row>
    <row r="1138" spans="1:8" ht="15.95" customHeight="1" x14ac:dyDescent="0.2">
      <c r="A1138" s="21" t="s">
        <v>6</v>
      </c>
      <c r="B1138" s="30" t="e">
        <f>+'FASE 1'!#REF!</f>
        <v>#REF!</v>
      </c>
      <c r="C1138" s="26"/>
      <c r="D1138" s="21" t="s">
        <v>6</v>
      </c>
      <c r="E1138" s="30" t="e">
        <f>+'FASE 2'!#REF!</f>
        <v>#REF!</v>
      </c>
      <c r="F1138" s="58"/>
      <c r="G1138" s="21" t="s">
        <v>6</v>
      </c>
      <c r="H1138" s="30" t="e">
        <f>+'FASE 3'!#REF!</f>
        <v>#REF!</v>
      </c>
    </row>
    <row r="1139" spans="1:8" ht="15.95" customHeight="1" x14ac:dyDescent="0.2">
      <c r="A1139" s="21" t="s">
        <v>33</v>
      </c>
      <c r="B1139" s="30" t="e">
        <f>+'FASE 1'!#REF!</f>
        <v>#REF!</v>
      </c>
      <c r="C1139" s="26"/>
      <c r="D1139" s="21" t="s">
        <v>33</v>
      </c>
      <c r="E1139" s="30" t="e">
        <f>+'FASE 2'!#REF!</f>
        <v>#REF!</v>
      </c>
      <c r="F1139" s="58"/>
      <c r="G1139" s="21" t="s">
        <v>33</v>
      </c>
      <c r="H1139" s="30" t="e">
        <f>+'FASE 3'!#REF!</f>
        <v>#REF!</v>
      </c>
    </row>
    <row r="1140" spans="1:8" ht="15.95" customHeight="1" x14ac:dyDescent="0.2">
      <c r="A1140" s="21" t="s">
        <v>35</v>
      </c>
      <c r="B1140" s="30" t="e">
        <f>+'FASE 1'!#REF!</f>
        <v>#REF!</v>
      </c>
      <c r="C1140" s="26"/>
      <c r="D1140" s="21" t="s">
        <v>35</v>
      </c>
      <c r="E1140" s="30" t="e">
        <f>+'FASE 2'!#REF!</f>
        <v>#REF!</v>
      </c>
      <c r="F1140" s="58"/>
      <c r="G1140" s="21" t="s">
        <v>35</v>
      </c>
      <c r="H1140" s="30" t="e">
        <f>+'FASE 3'!#REF!</f>
        <v>#REF!</v>
      </c>
    </row>
    <row r="1141" spans="1:8" ht="15.95" customHeight="1" x14ac:dyDescent="0.2">
      <c r="A1141" s="21" t="s">
        <v>36</v>
      </c>
      <c r="B1141" s="30" t="e">
        <f>+'FASE 1'!#REF!</f>
        <v>#REF!</v>
      </c>
      <c r="C1141" s="26"/>
      <c r="D1141" s="21" t="s">
        <v>36</v>
      </c>
      <c r="E1141" s="30" t="e">
        <f>+'FASE 2'!#REF!</f>
        <v>#REF!</v>
      </c>
      <c r="F1141" s="58"/>
      <c r="G1141" s="21" t="s">
        <v>36</v>
      </c>
      <c r="H1141" s="30" t="e">
        <f>+'FASE 3'!#REF!</f>
        <v>#REF!</v>
      </c>
    </row>
    <row r="1142" spans="1:8" ht="15.95" customHeight="1" x14ac:dyDescent="0.2">
      <c r="A1142" s="21" t="s">
        <v>34</v>
      </c>
      <c r="B1142" s="30" t="e">
        <f>+'FASE 1'!#REF!</f>
        <v>#REF!</v>
      </c>
      <c r="C1142" s="26"/>
      <c r="D1142" s="21" t="s">
        <v>34</v>
      </c>
      <c r="E1142" s="30" t="e">
        <f>+'FASE 2'!#REF!</f>
        <v>#REF!</v>
      </c>
      <c r="F1142" s="58"/>
      <c r="G1142" s="21" t="s">
        <v>34</v>
      </c>
      <c r="H1142" s="30" t="e">
        <f>+'FASE 3'!#REF!</f>
        <v>#REF!</v>
      </c>
    </row>
    <row r="1143" spans="1:8" ht="15.95" customHeight="1" x14ac:dyDescent="0.2">
      <c r="A1143" s="21" t="s">
        <v>57</v>
      </c>
      <c r="B1143" s="30" t="e">
        <f>+'FASE 1'!#REF!</f>
        <v>#REF!</v>
      </c>
      <c r="C1143" s="26"/>
      <c r="D1143" s="21" t="s">
        <v>57</v>
      </c>
      <c r="E1143" s="30" t="e">
        <f>+'FASE 2'!#REF!</f>
        <v>#REF!</v>
      </c>
      <c r="F1143" s="58"/>
      <c r="G1143" s="21" t="s">
        <v>57</v>
      </c>
      <c r="H1143" s="30" t="e">
        <f>+'FASE 3'!#REF!</f>
        <v>#REF!</v>
      </c>
    </row>
    <row r="1144" spans="1:8" ht="15.95" customHeight="1" x14ac:dyDescent="0.2">
      <c r="A1144" s="21" t="s">
        <v>7</v>
      </c>
      <c r="B1144" s="31" t="e">
        <f>+'FASE 1'!#REF!</f>
        <v>#REF!</v>
      </c>
      <c r="C1144" s="26"/>
      <c r="D1144" s="21" t="s">
        <v>7</v>
      </c>
      <c r="E1144" s="31" t="e">
        <f>+'FASE 2'!#REF!</f>
        <v>#REF!</v>
      </c>
      <c r="F1144" s="58"/>
      <c r="G1144" s="21" t="s">
        <v>7</v>
      </c>
      <c r="H1144" s="31" t="e">
        <f>+'FASE 3'!#REF!</f>
        <v>#REF!</v>
      </c>
    </row>
    <row r="1145" spans="1:8" ht="21" customHeight="1" x14ac:dyDescent="0.2">
      <c r="A1145" s="35" t="s">
        <v>38</v>
      </c>
      <c r="B1145" s="36" t="e">
        <f>+'FASE 1'!#REF!</f>
        <v>#REF!</v>
      </c>
      <c r="C1145" s="37"/>
      <c r="D1145" s="35" t="s">
        <v>38</v>
      </c>
      <c r="E1145" s="36" t="e">
        <f>+'FASE 2'!#REF!</f>
        <v>#REF!</v>
      </c>
      <c r="F1145" s="37"/>
      <c r="G1145" s="35" t="s">
        <v>38</v>
      </c>
      <c r="H1145" s="38" t="e">
        <f>+'FASE 3'!#REF!</f>
        <v>#REF!</v>
      </c>
    </row>
    <row r="1146" spans="1:8" ht="21.95" customHeight="1" x14ac:dyDescent="0.2">
      <c r="C1146" s="27"/>
      <c r="F1146" s="27"/>
      <c r="G1146" s="53"/>
    </row>
    <row r="1147" spans="1:8" ht="18" customHeight="1" x14ac:dyDescent="0.2">
      <c r="A1147" s="34" t="s">
        <v>40</v>
      </c>
      <c r="B1147" s="39" t="e">
        <f>+CLAS.PROV!#REF!</f>
        <v>#REF!</v>
      </c>
      <c r="D1147" s="33" t="s">
        <v>39</v>
      </c>
      <c r="E1147" s="40" t="e">
        <f>+CLAS.PROV!#REF!</f>
        <v>#REF!</v>
      </c>
      <c r="G1147" s="34"/>
      <c r="H1147" s="40"/>
    </row>
    <row r="1158" spans="1:8" ht="48" customHeight="1" x14ac:dyDescent="0.2">
      <c r="B1158" s="292" t="str">
        <f>B1</f>
        <v>VII Raid Sierra de la Mosca y Llanos de Sierra de Fuentes 12/10/2013</v>
      </c>
      <c r="C1158" s="292"/>
      <c r="D1158" s="292"/>
      <c r="E1158" s="292"/>
      <c r="F1158" s="292"/>
    </row>
    <row r="1159" spans="1:8" ht="13.5" thickBot="1" x14ac:dyDescent="0.25"/>
    <row r="1160" spans="1:8" ht="16.5" customHeight="1" thickBot="1" x14ac:dyDescent="0.25">
      <c r="A1160" s="24" t="s">
        <v>9</v>
      </c>
      <c r="B1160" s="363" t="s">
        <v>0</v>
      </c>
      <c r="C1160" s="364"/>
      <c r="D1160" s="364"/>
      <c r="E1160" s="365"/>
      <c r="F1160" s="372" t="s">
        <v>1</v>
      </c>
      <c r="G1160" s="373"/>
      <c r="H1160" s="374"/>
    </row>
    <row r="1161" spans="1:8" ht="27.75" customHeight="1" thickBot="1" x14ac:dyDescent="0.25">
      <c r="A1161" s="25" t="e">
        <f>+'HORARIO 1'!#REF!</f>
        <v>#REF!</v>
      </c>
      <c r="B1161" s="366" t="e">
        <f>+'HORARIO 1'!#REF!</f>
        <v>#REF!</v>
      </c>
      <c r="C1161" s="367"/>
      <c r="D1161" s="367"/>
      <c r="E1161" s="368"/>
      <c r="F1161" s="366" t="e">
        <f>+'HORARIO 1'!#REF!</f>
        <v>#REF!</v>
      </c>
      <c r="G1161" s="367"/>
      <c r="H1161" s="368"/>
    </row>
    <row r="1162" spans="1:8" s="290" customFormat="1" ht="15.75" customHeight="1" thickBot="1" x14ac:dyDescent="0.25">
      <c r="A1162" s="281"/>
      <c r="B1162" s="372" t="s">
        <v>108</v>
      </c>
      <c r="C1162" s="374"/>
      <c r="D1162" s="372">
        <f>'Matrículas CET'!B52</f>
        <v>0</v>
      </c>
      <c r="E1162" s="374"/>
      <c r="F1162" s="289" t="s">
        <v>100</v>
      </c>
      <c r="G1162" s="370">
        <f>'Matrículas CET'!D52</f>
        <v>0</v>
      </c>
      <c r="H1162" s="371"/>
    </row>
    <row r="1163" spans="1:8" x14ac:dyDescent="0.2">
      <c r="A1163" s="362" t="s">
        <v>31</v>
      </c>
      <c r="B1163" s="362"/>
      <c r="C1163" s="173"/>
      <c r="D1163" s="32" t="s">
        <v>37</v>
      </c>
      <c r="F1163" s="27"/>
      <c r="G1163" s="175" t="s">
        <v>48</v>
      </c>
    </row>
    <row r="1164" spans="1:8" ht="15.95" customHeight="1" x14ac:dyDescent="0.2">
      <c r="A1164" s="21" t="s">
        <v>32</v>
      </c>
      <c r="B1164" s="29">
        <f>+'FASE 1'!I3</f>
        <v>20</v>
      </c>
      <c r="C1164" s="26"/>
      <c r="D1164" s="21" t="s">
        <v>32</v>
      </c>
      <c r="E1164" s="29">
        <f>+'FASE 2'!I3</f>
        <v>20</v>
      </c>
      <c r="F1164" s="58"/>
      <c r="G1164" s="59" t="s">
        <v>49</v>
      </c>
      <c r="H1164" s="29">
        <f>+'FASE 3'!I3</f>
        <v>20</v>
      </c>
    </row>
    <row r="1165" spans="1:8" ht="15.95" customHeight="1" x14ac:dyDescent="0.2">
      <c r="A1165" s="21" t="s">
        <v>5</v>
      </c>
      <c r="B1165" s="30" t="e">
        <f>+'HORARIO 1'!#REF!</f>
        <v>#REF!</v>
      </c>
      <c r="C1165" s="26"/>
      <c r="D1165" s="21" t="s">
        <v>5</v>
      </c>
      <c r="E1165" s="30" t="e">
        <f>+'HORARIO 2'!#REF!</f>
        <v>#REF!</v>
      </c>
      <c r="F1165" s="60"/>
      <c r="G1165" s="21" t="s">
        <v>5</v>
      </c>
      <c r="H1165" s="30" t="e">
        <f>+'HORARIO 3'!#REF!</f>
        <v>#REF!</v>
      </c>
    </row>
    <row r="1166" spans="1:8" ht="15.95" customHeight="1" x14ac:dyDescent="0.2">
      <c r="A1166" s="21" t="s">
        <v>6</v>
      </c>
      <c r="B1166" s="30" t="e">
        <f>+'FASE 1'!#REF!</f>
        <v>#REF!</v>
      </c>
      <c r="C1166" s="26"/>
      <c r="D1166" s="21" t="s">
        <v>6</v>
      </c>
      <c r="E1166" s="30" t="e">
        <f>+'FASE 2'!#REF!</f>
        <v>#REF!</v>
      </c>
      <c r="F1166" s="58"/>
      <c r="G1166" s="21" t="s">
        <v>6</v>
      </c>
      <c r="H1166" s="30" t="e">
        <f>+'FASE 3'!#REF!</f>
        <v>#REF!</v>
      </c>
    </row>
    <row r="1167" spans="1:8" ht="15.95" customHeight="1" x14ac:dyDescent="0.2">
      <c r="A1167" s="21" t="s">
        <v>33</v>
      </c>
      <c r="B1167" s="30" t="e">
        <f>+'FASE 1'!#REF!</f>
        <v>#REF!</v>
      </c>
      <c r="C1167" s="26"/>
      <c r="D1167" s="21" t="s">
        <v>33</v>
      </c>
      <c r="E1167" s="30" t="e">
        <f>+'FASE 2'!#REF!</f>
        <v>#REF!</v>
      </c>
      <c r="F1167" s="58"/>
      <c r="G1167" s="21" t="s">
        <v>33</v>
      </c>
      <c r="H1167" s="30" t="e">
        <f>+'FASE 3'!#REF!</f>
        <v>#REF!</v>
      </c>
    </row>
    <row r="1168" spans="1:8" ht="15.95" customHeight="1" x14ac:dyDescent="0.2">
      <c r="A1168" s="21" t="s">
        <v>35</v>
      </c>
      <c r="B1168" s="30" t="e">
        <f>+'FASE 1'!#REF!</f>
        <v>#REF!</v>
      </c>
      <c r="C1168" s="26"/>
      <c r="D1168" s="21" t="s">
        <v>35</v>
      </c>
      <c r="E1168" s="30" t="e">
        <f>+'FASE 2'!#REF!</f>
        <v>#REF!</v>
      </c>
      <c r="F1168" s="58"/>
      <c r="G1168" s="21" t="s">
        <v>35</v>
      </c>
      <c r="H1168" s="30" t="e">
        <f>+'FASE 3'!#REF!</f>
        <v>#REF!</v>
      </c>
    </row>
    <row r="1169" spans="1:8" ht="15.95" customHeight="1" x14ac:dyDescent="0.2">
      <c r="A1169" s="21" t="s">
        <v>36</v>
      </c>
      <c r="B1169" s="30" t="e">
        <f>+'FASE 1'!#REF!</f>
        <v>#REF!</v>
      </c>
      <c r="C1169" s="26"/>
      <c r="D1169" s="21" t="s">
        <v>36</v>
      </c>
      <c r="E1169" s="30" t="e">
        <f>+'FASE 2'!#REF!</f>
        <v>#REF!</v>
      </c>
      <c r="F1169" s="58"/>
      <c r="G1169" s="21" t="s">
        <v>36</v>
      </c>
      <c r="H1169" s="30" t="e">
        <f>+'FASE 3'!#REF!</f>
        <v>#REF!</v>
      </c>
    </row>
    <row r="1170" spans="1:8" ht="15.95" customHeight="1" x14ac:dyDescent="0.2">
      <c r="A1170" s="21" t="s">
        <v>34</v>
      </c>
      <c r="B1170" s="30" t="e">
        <f>+'FASE 1'!#REF!</f>
        <v>#REF!</v>
      </c>
      <c r="C1170" s="26"/>
      <c r="D1170" s="21" t="s">
        <v>34</v>
      </c>
      <c r="E1170" s="30" t="e">
        <f>+'FASE 2'!#REF!</f>
        <v>#REF!</v>
      </c>
      <c r="F1170" s="58"/>
      <c r="G1170" s="21" t="s">
        <v>34</v>
      </c>
      <c r="H1170" s="30" t="e">
        <f>+'FASE 3'!#REF!</f>
        <v>#REF!</v>
      </c>
    </row>
    <row r="1171" spans="1:8" ht="15.95" customHeight="1" x14ac:dyDescent="0.2">
      <c r="A1171" s="21" t="s">
        <v>57</v>
      </c>
      <c r="B1171" s="30" t="e">
        <f>+'FASE 1'!#REF!</f>
        <v>#REF!</v>
      </c>
      <c r="C1171" s="26"/>
      <c r="D1171" s="21" t="s">
        <v>57</v>
      </c>
      <c r="E1171" s="30" t="e">
        <f>+'FASE 2'!#REF!</f>
        <v>#REF!</v>
      </c>
      <c r="F1171" s="58"/>
      <c r="G1171" s="21" t="s">
        <v>57</v>
      </c>
      <c r="H1171" s="30" t="e">
        <f>+'FASE 3'!#REF!</f>
        <v>#REF!</v>
      </c>
    </row>
    <row r="1172" spans="1:8" ht="15.95" customHeight="1" x14ac:dyDescent="0.2">
      <c r="A1172" s="21" t="s">
        <v>7</v>
      </c>
      <c r="B1172" s="31" t="e">
        <f>+'FASE 1'!#REF!</f>
        <v>#REF!</v>
      </c>
      <c r="C1172" s="26"/>
      <c r="D1172" s="21" t="s">
        <v>7</v>
      </c>
      <c r="E1172" s="31" t="e">
        <f>+'FASE 2'!#REF!</f>
        <v>#REF!</v>
      </c>
      <c r="F1172" s="58"/>
      <c r="G1172" s="21" t="s">
        <v>7</v>
      </c>
      <c r="H1172" s="31" t="e">
        <f>+'FASE 3'!#REF!</f>
        <v>#REF!</v>
      </c>
    </row>
    <row r="1173" spans="1:8" ht="21" customHeight="1" x14ac:dyDescent="0.2">
      <c r="A1173" s="35" t="s">
        <v>38</v>
      </c>
      <c r="B1173" s="36" t="e">
        <f>+'FASE 1'!#REF!</f>
        <v>#REF!</v>
      </c>
      <c r="C1173" s="37"/>
      <c r="D1173" s="35" t="s">
        <v>38</v>
      </c>
      <c r="E1173" s="36" t="e">
        <f>+'FASE 2'!#REF!</f>
        <v>#REF!</v>
      </c>
      <c r="F1173" s="37"/>
      <c r="G1173" s="35" t="s">
        <v>38</v>
      </c>
      <c r="H1173" s="38" t="e">
        <f>+'FASE 3'!#REF!</f>
        <v>#REF!</v>
      </c>
    </row>
    <row r="1174" spans="1:8" ht="21.95" customHeight="1" x14ac:dyDescent="0.2">
      <c r="C1174" s="27"/>
      <c r="F1174" s="27"/>
      <c r="G1174" s="53"/>
    </row>
    <row r="1175" spans="1:8" ht="18" customHeight="1" x14ac:dyDescent="0.2">
      <c r="A1175" s="34" t="s">
        <v>40</v>
      </c>
      <c r="B1175" s="39" t="e">
        <f>+CLAS.PROV!#REF!</f>
        <v>#REF!</v>
      </c>
      <c r="D1175" s="33" t="s">
        <v>39</v>
      </c>
      <c r="E1175" s="40" t="e">
        <f>+CLAS.PROV!#REF!</f>
        <v>#REF!</v>
      </c>
      <c r="G1175" s="34"/>
      <c r="H1175" s="40"/>
    </row>
  </sheetData>
  <mergeCells count="400">
    <mergeCell ref="G1115:H1115"/>
    <mergeCell ref="B1068:C1068"/>
    <mergeCell ref="D1068:E1068"/>
    <mergeCell ref="G1068:H1068"/>
    <mergeCell ref="G1134:H1134"/>
    <mergeCell ref="B1162:C1162"/>
    <mergeCell ref="D1162:E1162"/>
    <mergeCell ref="G1162:H1162"/>
    <mergeCell ref="B1087:C1087"/>
    <mergeCell ref="D1087:E1087"/>
    <mergeCell ref="G1087:H1087"/>
    <mergeCell ref="B1085:E1085"/>
    <mergeCell ref="D974:E974"/>
    <mergeCell ref="G974:H974"/>
    <mergeCell ref="B993:C993"/>
    <mergeCell ref="D993:E993"/>
    <mergeCell ref="G993:H993"/>
    <mergeCell ref="B1021:C1021"/>
    <mergeCell ref="D1021:E1021"/>
    <mergeCell ref="G1021:H1021"/>
    <mergeCell ref="F991:H991"/>
    <mergeCell ref="B992:E992"/>
    <mergeCell ref="G927:H927"/>
    <mergeCell ref="B946:C946"/>
    <mergeCell ref="D946:E946"/>
    <mergeCell ref="G946:H946"/>
    <mergeCell ref="A928:B928"/>
    <mergeCell ref="B852:C852"/>
    <mergeCell ref="D852:E852"/>
    <mergeCell ref="G852:H852"/>
    <mergeCell ref="F898:H898"/>
    <mergeCell ref="G899:H899"/>
    <mergeCell ref="F925:H925"/>
    <mergeCell ref="F926:H926"/>
    <mergeCell ref="F944:H944"/>
    <mergeCell ref="F945:H945"/>
    <mergeCell ref="B784:E784"/>
    <mergeCell ref="F851:H851"/>
    <mergeCell ref="B880:C880"/>
    <mergeCell ref="D880:E880"/>
    <mergeCell ref="G880:H880"/>
    <mergeCell ref="B879:E879"/>
    <mergeCell ref="F878:H878"/>
    <mergeCell ref="F879:H879"/>
    <mergeCell ref="B833:C833"/>
    <mergeCell ref="D833:E833"/>
    <mergeCell ref="G833:H833"/>
    <mergeCell ref="F850:H850"/>
    <mergeCell ref="B692:C692"/>
    <mergeCell ref="D692:E692"/>
    <mergeCell ref="G692:H692"/>
    <mergeCell ref="A646:B646"/>
    <mergeCell ref="A665:B665"/>
    <mergeCell ref="F662:H662"/>
    <mergeCell ref="F663:H663"/>
    <mergeCell ref="B831:E831"/>
    <mergeCell ref="B832:E832"/>
    <mergeCell ref="F831:H831"/>
    <mergeCell ref="F832:H832"/>
    <mergeCell ref="B739:C739"/>
    <mergeCell ref="D739:E739"/>
    <mergeCell ref="G739:H739"/>
    <mergeCell ref="B758:C758"/>
    <mergeCell ref="D758:E758"/>
    <mergeCell ref="G758:H758"/>
    <mergeCell ref="A740:B740"/>
    <mergeCell ref="F756:H756"/>
    <mergeCell ref="F757:H757"/>
    <mergeCell ref="A759:B759"/>
    <mergeCell ref="A787:B787"/>
    <mergeCell ref="A806:B806"/>
    <mergeCell ref="B757:E757"/>
    <mergeCell ref="B504:C504"/>
    <mergeCell ref="D504:E504"/>
    <mergeCell ref="A524:B524"/>
    <mergeCell ref="F549:H549"/>
    <mergeCell ref="F550:H550"/>
    <mergeCell ref="F568:H568"/>
    <mergeCell ref="B645:C645"/>
    <mergeCell ref="D645:E645"/>
    <mergeCell ref="G645:H645"/>
    <mergeCell ref="F408:H408"/>
    <mergeCell ref="F409:H409"/>
    <mergeCell ref="B457:C457"/>
    <mergeCell ref="D457:E457"/>
    <mergeCell ref="G457:H457"/>
    <mergeCell ref="B455:E455"/>
    <mergeCell ref="D429:E429"/>
    <mergeCell ref="G429:H429"/>
    <mergeCell ref="A430:B430"/>
    <mergeCell ref="G194:H194"/>
    <mergeCell ref="A195:B195"/>
    <mergeCell ref="B363:C363"/>
    <mergeCell ref="D363:E363"/>
    <mergeCell ref="G363:H363"/>
    <mergeCell ref="F361:H361"/>
    <mergeCell ref="F362:H362"/>
    <mergeCell ref="A336:B336"/>
    <mergeCell ref="B361:E361"/>
    <mergeCell ref="B288:C288"/>
    <mergeCell ref="D288:E288"/>
    <mergeCell ref="G288:H288"/>
    <mergeCell ref="B316:C316"/>
    <mergeCell ref="D316:E316"/>
    <mergeCell ref="G316:H316"/>
    <mergeCell ref="B315:E315"/>
    <mergeCell ref="B314:E314"/>
    <mergeCell ref="F314:H314"/>
    <mergeCell ref="F315:H315"/>
    <mergeCell ref="B147:C147"/>
    <mergeCell ref="D147:E147"/>
    <mergeCell ref="G147:H147"/>
    <mergeCell ref="B175:C175"/>
    <mergeCell ref="D175:E175"/>
    <mergeCell ref="G175:H175"/>
    <mergeCell ref="A129:B129"/>
    <mergeCell ref="A148:B148"/>
    <mergeCell ref="F146:H146"/>
    <mergeCell ref="F145:H145"/>
    <mergeCell ref="B145:E145"/>
    <mergeCell ref="B146:E146"/>
    <mergeCell ref="B33:C33"/>
    <mergeCell ref="D33:E33"/>
    <mergeCell ref="G33:H33"/>
    <mergeCell ref="B52:C52"/>
    <mergeCell ref="D52:E52"/>
    <mergeCell ref="G52:H52"/>
    <mergeCell ref="F50:H50"/>
    <mergeCell ref="F51:H51"/>
    <mergeCell ref="B51:E51"/>
    <mergeCell ref="B100:C100"/>
    <mergeCell ref="D100:E100"/>
    <mergeCell ref="G100:H100"/>
    <mergeCell ref="B128:C128"/>
    <mergeCell ref="F126:H126"/>
    <mergeCell ref="D128:E128"/>
    <mergeCell ref="B126:E126"/>
    <mergeCell ref="B127:E127"/>
    <mergeCell ref="F98:H98"/>
    <mergeCell ref="G128:H128"/>
    <mergeCell ref="B79:E79"/>
    <mergeCell ref="A101:B101"/>
    <mergeCell ref="B80:C80"/>
    <mergeCell ref="D80:E80"/>
    <mergeCell ref="G80:H80"/>
    <mergeCell ref="F99:H99"/>
    <mergeCell ref="B50:E50"/>
    <mergeCell ref="F79:H79"/>
    <mergeCell ref="A289:B289"/>
    <mergeCell ref="F127:H127"/>
    <mergeCell ref="F78:H78"/>
    <mergeCell ref="A176:B176"/>
    <mergeCell ref="B173:E173"/>
    <mergeCell ref="B174:E174"/>
    <mergeCell ref="F173:H173"/>
    <mergeCell ref="F174:H174"/>
    <mergeCell ref="A53:B53"/>
    <mergeCell ref="A81:B81"/>
    <mergeCell ref="B78:E78"/>
    <mergeCell ref="B99:E99"/>
    <mergeCell ref="B98:E98"/>
    <mergeCell ref="F192:H192"/>
    <mergeCell ref="B192:E192"/>
    <mergeCell ref="B193:E193"/>
    <mergeCell ref="A947:B947"/>
    <mergeCell ref="A834:B834"/>
    <mergeCell ref="A853:B853"/>
    <mergeCell ref="A881:B881"/>
    <mergeCell ref="A900:B900"/>
    <mergeCell ref="B850:E850"/>
    <mergeCell ref="B851:E851"/>
    <mergeCell ref="B897:E897"/>
    <mergeCell ref="B898:E898"/>
    <mergeCell ref="B925:E925"/>
    <mergeCell ref="B899:C899"/>
    <mergeCell ref="D899:E899"/>
    <mergeCell ref="B926:E926"/>
    <mergeCell ref="B944:E944"/>
    <mergeCell ref="B945:E945"/>
    <mergeCell ref="B927:C927"/>
    <mergeCell ref="D927:E927"/>
    <mergeCell ref="F3:H3"/>
    <mergeCell ref="F4:H4"/>
    <mergeCell ref="F31:H31"/>
    <mergeCell ref="F32:H32"/>
    <mergeCell ref="B3:E3"/>
    <mergeCell ref="B4:E4"/>
    <mergeCell ref="A6:B6"/>
    <mergeCell ref="B5:C5"/>
    <mergeCell ref="G5:H5"/>
    <mergeCell ref="D5:E5"/>
    <mergeCell ref="B31:E31"/>
    <mergeCell ref="F193:H193"/>
    <mergeCell ref="F334:H334"/>
    <mergeCell ref="F239:H239"/>
    <mergeCell ref="B220:E220"/>
    <mergeCell ref="B241:C241"/>
    <mergeCell ref="D241:E241"/>
    <mergeCell ref="G241:H241"/>
    <mergeCell ref="B269:C269"/>
    <mergeCell ref="F240:H240"/>
    <mergeCell ref="F221:H221"/>
    <mergeCell ref="F220:H220"/>
    <mergeCell ref="A317:B317"/>
    <mergeCell ref="A223:B223"/>
    <mergeCell ref="A242:B242"/>
    <mergeCell ref="A270:B270"/>
    <mergeCell ref="D269:E269"/>
    <mergeCell ref="G269:H269"/>
    <mergeCell ref="F267:H267"/>
    <mergeCell ref="F268:H268"/>
    <mergeCell ref="B267:E267"/>
    <mergeCell ref="B268:E268"/>
    <mergeCell ref="B221:E221"/>
    <mergeCell ref="B194:C194"/>
    <mergeCell ref="D194:E194"/>
    <mergeCell ref="F287:H287"/>
    <mergeCell ref="F286:H286"/>
    <mergeCell ref="B287:E287"/>
    <mergeCell ref="B286:E286"/>
    <mergeCell ref="A364:B364"/>
    <mergeCell ref="B362:E362"/>
    <mergeCell ref="B333:E333"/>
    <mergeCell ref="F333:H333"/>
    <mergeCell ref="B222:C222"/>
    <mergeCell ref="D222:E222"/>
    <mergeCell ref="G222:H222"/>
    <mergeCell ref="B239:E239"/>
    <mergeCell ref="B240:E240"/>
    <mergeCell ref="A458:B458"/>
    <mergeCell ref="B427:E427"/>
    <mergeCell ref="F427:H427"/>
    <mergeCell ref="F428:H428"/>
    <mergeCell ref="B334:E334"/>
    <mergeCell ref="B335:C335"/>
    <mergeCell ref="D335:E335"/>
    <mergeCell ref="G335:H335"/>
    <mergeCell ref="B409:E409"/>
    <mergeCell ref="B429:C429"/>
    <mergeCell ref="B382:C382"/>
    <mergeCell ref="D382:E382"/>
    <mergeCell ref="G382:H382"/>
    <mergeCell ref="F380:H380"/>
    <mergeCell ref="F381:H381"/>
    <mergeCell ref="B380:E380"/>
    <mergeCell ref="B381:E381"/>
    <mergeCell ref="A383:B383"/>
    <mergeCell ref="A411:B411"/>
    <mergeCell ref="B428:E428"/>
    <mergeCell ref="B408:E408"/>
    <mergeCell ref="B410:C410"/>
    <mergeCell ref="D410:E410"/>
    <mergeCell ref="G410:H410"/>
    <mergeCell ref="F474:H474"/>
    <mergeCell ref="F475:H475"/>
    <mergeCell ref="G476:H476"/>
    <mergeCell ref="G504:H504"/>
    <mergeCell ref="G523:H523"/>
    <mergeCell ref="F569:H569"/>
    <mergeCell ref="A552:B552"/>
    <mergeCell ref="B551:C551"/>
    <mergeCell ref="D551:E551"/>
    <mergeCell ref="G551:H551"/>
    <mergeCell ref="B549:E549"/>
    <mergeCell ref="B550:E550"/>
    <mergeCell ref="B474:E474"/>
    <mergeCell ref="B475:E475"/>
    <mergeCell ref="B502:E502"/>
    <mergeCell ref="B523:C523"/>
    <mergeCell ref="D523:E523"/>
    <mergeCell ref="D476:E476"/>
    <mergeCell ref="B568:E568"/>
    <mergeCell ref="A505:B505"/>
    <mergeCell ref="F521:H521"/>
    <mergeCell ref="F522:H522"/>
    <mergeCell ref="B476:C476"/>
    <mergeCell ref="B522:E522"/>
    <mergeCell ref="F615:H615"/>
    <mergeCell ref="A599:B599"/>
    <mergeCell ref="B569:E569"/>
    <mergeCell ref="B615:E615"/>
    <mergeCell ref="B596:E596"/>
    <mergeCell ref="F616:H616"/>
    <mergeCell ref="B616:E616"/>
    <mergeCell ref="B597:E597"/>
    <mergeCell ref="B570:C570"/>
    <mergeCell ref="D570:E570"/>
    <mergeCell ref="G570:H570"/>
    <mergeCell ref="B598:C598"/>
    <mergeCell ref="D598:E598"/>
    <mergeCell ref="G598:H598"/>
    <mergeCell ref="A571:B571"/>
    <mergeCell ref="F597:H597"/>
    <mergeCell ref="F596:H596"/>
    <mergeCell ref="F643:H643"/>
    <mergeCell ref="F644:H644"/>
    <mergeCell ref="B617:C617"/>
    <mergeCell ref="D617:E617"/>
    <mergeCell ref="G617:H617"/>
    <mergeCell ref="A618:B618"/>
    <mergeCell ref="F690:H690"/>
    <mergeCell ref="F691:H691"/>
    <mergeCell ref="B664:C664"/>
    <mergeCell ref="D664:E664"/>
    <mergeCell ref="G664:H664"/>
    <mergeCell ref="B662:E662"/>
    <mergeCell ref="B663:E663"/>
    <mergeCell ref="B690:E690"/>
    <mergeCell ref="B691:E691"/>
    <mergeCell ref="B643:E643"/>
    <mergeCell ref="B644:E644"/>
    <mergeCell ref="D805:E805"/>
    <mergeCell ref="G805:H805"/>
    <mergeCell ref="F804:H804"/>
    <mergeCell ref="F897:H897"/>
    <mergeCell ref="B878:E878"/>
    <mergeCell ref="F709:H709"/>
    <mergeCell ref="A693:B693"/>
    <mergeCell ref="F710:H710"/>
    <mergeCell ref="B737:E737"/>
    <mergeCell ref="B738:E738"/>
    <mergeCell ref="F737:H737"/>
    <mergeCell ref="F738:H738"/>
    <mergeCell ref="B711:C711"/>
    <mergeCell ref="D711:E711"/>
    <mergeCell ref="G711:H711"/>
    <mergeCell ref="A712:B712"/>
    <mergeCell ref="B710:E710"/>
    <mergeCell ref="B709:E709"/>
    <mergeCell ref="B756:E756"/>
    <mergeCell ref="B803:E803"/>
    <mergeCell ref="B804:E804"/>
    <mergeCell ref="B786:C786"/>
    <mergeCell ref="D786:E786"/>
    <mergeCell ref="B805:C805"/>
    <mergeCell ref="B1086:E1086"/>
    <mergeCell ref="F992:H992"/>
    <mergeCell ref="F1038:H1038"/>
    <mergeCell ref="B1039:E1039"/>
    <mergeCell ref="F1039:H1039"/>
    <mergeCell ref="A994:B994"/>
    <mergeCell ref="B1019:E1019"/>
    <mergeCell ref="F1019:H1019"/>
    <mergeCell ref="B1020:E1020"/>
    <mergeCell ref="F1020:H1020"/>
    <mergeCell ref="A1041:B1041"/>
    <mergeCell ref="B1066:E1066"/>
    <mergeCell ref="F1066:H1066"/>
    <mergeCell ref="B1067:E1067"/>
    <mergeCell ref="F1067:H1067"/>
    <mergeCell ref="B1040:C1040"/>
    <mergeCell ref="D1040:E1040"/>
    <mergeCell ref="G1040:H1040"/>
    <mergeCell ref="F1085:H1085"/>
    <mergeCell ref="A1163:B1163"/>
    <mergeCell ref="B1160:E1160"/>
    <mergeCell ref="B1133:E1133"/>
    <mergeCell ref="F1133:H1133"/>
    <mergeCell ref="A1088:B1088"/>
    <mergeCell ref="B1113:E1113"/>
    <mergeCell ref="F1113:H1113"/>
    <mergeCell ref="B1114:E1114"/>
    <mergeCell ref="B1115:C1115"/>
    <mergeCell ref="F1114:H1114"/>
    <mergeCell ref="F1160:H1160"/>
    <mergeCell ref="B1161:E1161"/>
    <mergeCell ref="F1161:H1161"/>
    <mergeCell ref="A1135:B1135"/>
    <mergeCell ref="A1116:B1116"/>
    <mergeCell ref="B1132:E1132"/>
    <mergeCell ref="F1132:H1132"/>
    <mergeCell ref="B1134:C1134"/>
    <mergeCell ref="D1115:E1115"/>
    <mergeCell ref="F1086:H1086"/>
    <mergeCell ref="D1134:E1134"/>
    <mergeCell ref="A1069:B1069"/>
    <mergeCell ref="A1022:B1022"/>
    <mergeCell ref="B1038:E1038"/>
    <mergeCell ref="B32:E32"/>
    <mergeCell ref="A34:B34"/>
    <mergeCell ref="F502:H502"/>
    <mergeCell ref="F503:H503"/>
    <mergeCell ref="B503:E503"/>
    <mergeCell ref="B521:E521"/>
    <mergeCell ref="B456:E456"/>
    <mergeCell ref="F455:H455"/>
    <mergeCell ref="F456:H456"/>
    <mergeCell ref="A477:B477"/>
    <mergeCell ref="B972:E972"/>
    <mergeCell ref="F972:H972"/>
    <mergeCell ref="B973:E973"/>
    <mergeCell ref="F973:H973"/>
    <mergeCell ref="A975:B975"/>
    <mergeCell ref="B991:E991"/>
    <mergeCell ref="B974:C974"/>
    <mergeCell ref="B785:E785"/>
    <mergeCell ref="F784:H784"/>
    <mergeCell ref="F785:H785"/>
    <mergeCell ref="F803:H803"/>
    <mergeCell ref="G786:H786"/>
  </mergeCells>
  <phoneticPr fontId="0" type="noConversion"/>
  <pageMargins left="0.19685039370078741" right="0.19685039370078741" top="0.38" bottom="0.35433070866141736" header="0.21" footer="0"/>
  <pageSetup paperSize="11" scale="65" orientation="portrait" horizontalDpi="4294967292" verticalDpi="300" r:id="rId1"/>
  <headerFooter alignWithMargins="0"/>
  <rowBreaks count="24" manualBreakCount="24">
    <brk id="47" max="8" man="1"/>
    <brk id="95" max="8" man="1"/>
    <brk id="142" max="8" man="1"/>
    <brk id="189" max="8" man="1"/>
    <brk id="236" max="8" man="1"/>
    <brk id="283" max="8" man="1"/>
    <brk id="330" max="8" man="1"/>
    <brk id="377" max="8" man="1"/>
    <brk id="424" max="8" man="1"/>
    <brk id="471" max="8" man="1"/>
    <brk id="518" max="8" man="1"/>
    <brk id="565" max="8" man="1"/>
    <brk id="612" max="8" man="1"/>
    <brk id="659" max="8" man="1"/>
    <brk id="706" max="8" man="1"/>
    <brk id="753" max="8" man="1"/>
    <brk id="800" max="8" man="1"/>
    <brk id="847" max="8" man="1"/>
    <brk id="894" max="8" man="1"/>
    <brk id="941" max="8" man="1"/>
    <brk id="988" max="8" man="1"/>
    <brk id="1035" max="8" man="1"/>
    <brk id="1082" max="8" man="1"/>
    <brk id="112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42"/>
  <sheetViews>
    <sheetView showGridLines="0" zoomScaleNormal="100" workbookViewId="0">
      <selection activeCell="B14" sqref="B14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5.7109375" customWidth="1"/>
  </cols>
  <sheetData>
    <row r="1" spans="1:4" ht="27" customHeight="1" x14ac:dyDescent="0.3">
      <c r="A1" s="300" t="s">
        <v>8</v>
      </c>
      <c r="B1" s="301"/>
      <c r="C1" s="301"/>
      <c r="D1" s="302"/>
    </row>
    <row r="2" spans="1:4" ht="24.75" customHeight="1" thickBot="1" x14ac:dyDescent="0.35">
      <c r="A2" s="303" t="s">
        <v>23</v>
      </c>
      <c r="B2" s="304"/>
      <c r="C2" s="304"/>
      <c r="D2" s="305"/>
    </row>
    <row r="3" spans="1:4" x14ac:dyDescent="0.2">
      <c r="A3" s="306" t="s">
        <v>9</v>
      </c>
      <c r="B3" s="308" t="s">
        <v>5</v>
      </c>
      <c r="C3" s="310" t="s">
        <v>0</v>
      </c>
      <c r="D3" s="310" t="s">
        <v>1</v>
      </c>
    </row>
    <row r="4" spans="1:4" ht="13.5" thickBot="1" x14ac:dyDescent="0.25">
      <c r="A4" s="307"/>
      <c r="B4" s="309"/>
      <c r="C4" s="311"/>
      <c r="D4" s="311"/>
    </row>
    <row r="5" spans="1:4" ht="17.100000000000001" customHeight="1" thickTop="1" x14ac:dyDescent="0.25">
      <c r="A5" s="86">
        <f>'Matrículas CET'!A3</f>
        <v>116</v>
      </c>
      <c r="B5" s="102">
        <v>0.39583333333333331</v>
      </c>
      <c r="C5" s="87" t="str">
        <f>'Matrículas CET'!C3</f>
        <v>JOSE LUIS BALSINHAS</v>
      </c>
      <c r="D5" s="103" t="str">
        <f>'Matrículas CET'!E3</f>
        <v>DIAMANT DES AYSSADES</v>
      </c>
    </row>
    <row r="6" spans="1:4" ht="17.100000000000001" customHeight="1" x14ac:dyDescent="0.25">
      <c r="A6" s="91">
        <f>'Matrículas CET'!A4</f>
        <v>117</v>
      </c>
      <c r="B6" s="104">
        <v>0.39583333333333331</v>
      </c>
      <c r="C6" s="150" t="str">
        <f>'Matrículas CET'!C4</f>
        <v>JOAO PEDRO CARPINTEIRO</v>
      </c>
      <c r="D6" s="105" t="str">
        <f>'Matrículas CET'!E4</f>
        <v>KALKO DE NERAC</v>
      </c>
    </row>
    <row r="7" spans="1:4" ht="17.100000000000001" customHeight="1" x14ac:dyDescent="0.25">
      <c r="A7" s="96">
        <f>'Matrículas CET'!A5</f>
        <v>118</v>
      </c>
      <c r="B7" s="104">
        <v>0.39583333333333331</v>
      </c>
      <c r="C7" s="150" t="str">
        <f>'Matrículas CET'!C5</f>
        <v>JAVIER GRAGERA</v>
      </c>
      <c r="D7" s="105" t="str">
        <f>'Matrículas CET'!E5</f>
        <v>AYSTIC DE PIBOUL</v>
      </c>
    </row>
    <row r="8" spans="1:4" ht="17.100000000000001" customHeight="1" x14ac:dyDescent="0.25">
      <c r="A8" s="96">
        <f>'Matrículas CET'!A6</f>
        <v>108</v>
      </c>
      <c r="B8" s="104">
        <v>0.39583333333333331</v>
      </c>
      <c r="C8" s="150" t="str">
        <f>'Matrículas CET'!C6</f>
        <v>PABLO DELGADO</v>
      </c>
      <c r="D8" s="105" t="str">
        <f>'Matrículas CET'!E6</f>
        <v>ERET DE LUC</v>
      </c>
    </row>
    <row r="9" spans="1:4" ht="17.100000000000001" customHeight="1" x14ac:dyDescent="0.25">
      <c r="A9" s="96">
        <f>'Matrículas CET'!A7</f>
        <v>120</v>
      </c>
      <c r="B9" s="104">
        <v>0.39583333333333331</v>
      </c>
      <c r="C9" s="150" t="str">
        <f>'Matrículas CET'!C7</f>
        <v>JOAO RODRIGUES</v>
      </c>
      <c r="D9" s="105" t="str">
        <f>'Matrículas CET'!E7</f>
        <v>EMIR DU BARTHAS</v>
      </c>
    </row>
    <row r="10" spans="1:4" ht="17.100000000000001" customHeight="1" x14ac:dyDescent="0.25">
      <c r="A10" s="96">
        <f>'Matrículas CET'!A8</f>
        <v>121</v>
      </c>
      <c r="B10" s="104">
        <v>0.39583333333333331</v>
      </c>
      <c r="C10" s="150" t="str">
        <f>'Matrículas CET'!C8</f>
        <v>IVAN GASPAR</v>
      </c>
      <c r="D10" s="105" t="str">
        <f>'Matrículas CET'!E8</f>
        <v>SAULA</v>
      </c>
    </row>
    <row r="11" spans="1:4" ht="17.100000000000001" customHeight="1" x14ac:dyDescent="0.25">
      <c r="A11" s="96">
        <f>'Matrículas CET'!A9</f>
        <v>122</v>
      </c>
      <c r="B11" s="104">
        <v>0.39583333333333331</v>
      </c>
      <c r="C11" s="150" t="str">
        <f>'Matrículas CET'!C9</f>
        <v>NATALIA VILELA</v>
      </c>
      <c r="D11" s="105" t="str">
        <f>'Matrículas CET'!E9</f>
        <v>JALEO</v>
      </c>
    </row>
    <row r="12" spans="1:4" ht="17.100000000000001" customHeight="1" x14ac:dyDescent="0.25">
      <c r="A12" s="96">
        <f>'Matrículas CET'!A10</f>
        <v>123</v>
      </c>
      <c r="B12" s="104">
        <v>0.39583333333333331</v>
      </c>
      <c r="C12" s="150" t="str">
        <f>'Matrículas CET'!C10</f>
        <v>CRISTINA LOBERA</v>
      </c>
      <c r="D12" s="105" t="str">
        <f>'Matrículas CET'!E10</f>
        <v>IAKARI BC FNMS</v>
      </c>
    </row>
    <row r="13" spans="1:4" ht="17.100000000000001" customHeight="1" x14ac:dyDescent="0.25">
      <c r="A13" s="96">
        <f>'Matrículas CET'!A11</f>
        <v>119</v>
      </c>
      <c r="B13" s="104">
        <v>0.39583333333333331</v>
      </c>
      <c r="C13" s="150" t="str">
        <f>'Matrículas CET'!C11</f>
        <v>BELEN GARCIA ROJAS</v>
      </c>
      <c r="D13" s="105" t="str">
        <f>'Matrículas CET'!E11</f>
        <v>ADIR DE LIXUS</v>
      </c>
    </row>
    <row r="14" spans="1:4" ht="17.100000000000001" customHeight="1" x14ac:dyDescent="0.25">
      <c r="A14" s="96">
        <f>'Matrículas CET'!A12</f>
        <v>100</v>
      </c>
      <c r="B14" s="104">
        <v>0.39583333333333331</v>
      </c>
      <c r="C14" s="150" t="str">
        <f>'Matrículas CET'!C12</f>
        <v>JOSE ISIDRO SANTOLALLA</v>
      </c>
      <c r="D14" s="105" t="str">
        <f>'Matrículas CET'!E12</f>
        <v>ZIPI JS</v>
      </c>
    </row>
    <row r="15" spans="1:4" ht="17.100000000000001" customHeight="1" x14ac:dyDescent="0.25">
      <c r="A15" s="96">
        <f>'Matrículas CET'!A13</f>
        <v>0</v>
      </c>
      <c r="B15" s="104">
        <v>0.4375</v>
      </c>
      <c r="C15" s="150">
        <f>'Matrículas CET'!C13</f>
        <v>0</v>
      </c>
      <c r="D15" s="105">
        <f>'Matrículas CET'!E13</f>
        <v>0</v>
      </c>
    </row>
    <row r="16" spans="1:4" ht="17.100000000000001" customHeight="1" x14ac:dyDescent="0.25">
      <c r="A16" s="96">
        <f>'Matrículas CET'!A14</f>
        <v>0</v>
      </c>
      <c r="B16" s="104">
        <v>0.4375</v>
      </c>
      <c r="C16" s="150">
        <f>'Matrículas CET'!C14</f>
        <v>0</v>
      </c>
      <c r="D16" s="105">
        <f>'Matrículas CET'!E14</f>
        <v>0</v>
      </c>
    </row>
    <row r="17" spans="1:4" ht="17.100000000000001" customHeight="1" x14ac:dyDescent="0.25">
      <c r="A17" s="96">
        <f>'Matrículas CET'!A15</f>
        <v>0</v>
      </c>
      <c r="B17" s="104">
        <v>0.4375</v>
      </c>
      <c r="C17" s="150">
        <f>'Matrículas CET'!C15</f>
        <v>0</v>
      </c>
      <c r="D17" s="105">
        <f>'Matrículas CET'!E15</f>
        <v>0</v>
      </c>
    </row>
    <row r="18" spans="1:4" ht="17.100000000000001" customHeight="1" x14ac:dyDescent="0.25">
      <c r="A18" s="96">
        <f>'Matrículas CET'!A16</f>
        <v>0</v>
      </c>
      <c r="B18" s="104">
        <v>0.4375</v>
      </c>
      <c r="C18" s="150">
        <f>'Matrículas CET'!C16</f>
        <v>0</v>
      </c>
      <c r="D18" s="105">
        <f>'Matrículas CET'!E16</f>
        <v>0</v>
      </c>
    </row>
    <row r="19" spans="1:4" ht="17.100000000000001" customHeight="1" x14ac:dyDescent="0.25">
      <c r="A19" s="96">
        <f>'Matrículas CET'!A17</f>
        <v>0</v>
      </c>
      <c r="B19" s="104">
        <v>0.4375</v>
      </c>
      <c r="C19" s="150">
        <f>'Matrículas CET'!C17</f>
        <v>0</v>
      </c>
      <c r="D19" s="105">
        <f>'Matrículas CET'!E17</f>
        <v>0</v>
      </c>
    </row>
    <row r="20" spans="1:4" ht="17.100000000000001" customHeight="1" x14ac:dyDescent="0.25">
      <c r="A20" s="96">
        <f>'Matrículas CET'!A18</f>
        <v>0</v>
      </c>
      <c r="B20" s="104">
        <v>0.4375</v>
      </c>
      <c r="C20" s="150">
        <f>'Matrículas CET'!C18</f>
        <v>0</v>
      </c>
      <c r="D20" s="105">
        <f>'Matrículas CET'!E18</f>
        <v>0</v>
      </c>
    </row>
    <row r="21" spans="1:4" ht="17.100000000000001" customHeight="1" x14ac:dyDescent="0.25">
      <c r="A21" s="96">
        <f>'Matrículas CET'!A19</f>
        <v>0</v>
      </c>
      <c r="B21" s="104">
        <v>0.4375</v>
      </c>
      <c r="C21" s="150">
        <f>'Matrículas CET'!C19</f>
        <v>0</v>
      </c>
      <c r="D21" s="105">
        <f>'Matrículas CET'!E19</f>
        <v>0</v>
      </c>
    </row>
    <row r="22" spans="1:4" ht="17.100000000000001" customHeight="1" x14ac:dyDescent="0.25">
      <c r="A22" s="96">
        <f>'Matrículas CET'!A20</f>
        <v>0</v>
      </c>
      <c r="B22" s="104">
        <v>0.4375</v>
      </c>
      <c r="C22" s="150">
        <f>'Matrículas CET'!C20</f>
        <v>0</v>
      </c>
      <c r="D22" s="105">
        <f>'Matrículas CET'!E20</f>
        <v>0</v>
      </c>
    </row>
    <row r="23" spans="1:4" ht="17.100000000000001" customHeight="1" x14ac:dyDescent="0.25">
      <c r="A23" s="96">
        <f>'Matrículas CET'!A21</f>
        <v>0</v>
      </c>
      <c r="B23" s="104">
        <v>0.4375</v>
      </c>
      <c r="C23" s="150">
        <f>'Matrículas CET'!C21</f>
        <v>0</v>
      </c>
      <c r="D23" s="105">
        <f>'Matrículas CET'!E21</f>
        <v>0</v>
      </c>
    </row>
    <row r="24" spans="1:4" ht="17.100000000000001" customHeight="1" x14ac:dyDescent="0.25">
      <c r="A24" s="96">
        <f>'Matrículas CET'!A22</f>
        <v>0</v>
      </c>
      <c r="B24" s="104">
        <v>0.4375</v>
      </c>
      <c r="C24" s="150">
        <f>'Matrículas CET'!C22</f>
        <v>0</v>
      </c>
      <c r="D24" s="105">
        <f>'Matrículas CET'!E22</f>
        <v>0</v>
      </c>
    </row>
    <row r="25" spans="1:4" ht="17.100000000000001" customHeight="1" x14ac:dyDescent="0.25">
      <c r="A25" s="96">
        <f>'Matrículas CET'!A23</f>
        <v>0</v>
      </c>
      <c r="B25" s="104">
        <v>0.4375</v>
      </c>
      <c r="C25" s="150">
        <f>'Matrículas CET'!C23</f>
        <v>0</v>
      </c>
      <c r="D25" s="105">
        <f>'Matrículas CET'!E23</f>
        <v>0</v>
      </c>
    </row>
    <row r="26" spans="1:4" ht="17.100000000000001" customHeight="1" x14ac:dyDescent="0.25">
      <c r="A26" s="96">
        <f>'Matrículas CET'!A24</f>
        <v>0</v>
      </c>
      <c r="B26" s="104">
        <v>0.4375</v>
      </c>
      <c r="C26" s="150">
        <f>'Matrículas CET'!C24</f>
        <v>0</v>
      </c>
      <c r="D26" s="105">
        <f>'Matrículas CET'!E24</f>
        <v>0</v>
      </c>
    </row>
    <row r="27" spans="1:4" ht="17.100000000000001" customHeight="1" x14ac:dyDescent="0.25">
      <c r="A27" s="96">
        <f>'Matrículas CET'!A25</f>
        <v>0</v>
      </c>
      <c r="B27" s="104">
        <v>0.4375</v>
      </c>
      <c r="C27" s="150">
        <f>'Matrículas CET'!C25</f>
        <v>0</v>
      </c>
      <c r="D27" s="105">
        <f>'Matrículas CET'!E25</f>
        <v>0</v>
      </c>
    </row>
    <row r="28" spans="1:4" ht="17.100000000000001" customHeight="1" x14ac:dyDescent="0.25">
      <c r="A28" s="96">
        <f>'Matrículas CET'!A26</f>
        <v>0</v>
      </c>
      <c r="B28" s="104">
        <v>0.4375</v>
      </c>
      <c r="C28" s="150">
        <f>'Matrículas CET'!C26</f>
        <v>0</v>
      </c>
      <c r="D28" s="105">
        <f>'Matrículas CET'!E26</f>
        <v>0</v>
      </c>
    </row>
    <row r="29" spans="1:4" ht="17.100000000000001" customHeight="1" x14ac:dyDescent="0.25">
      <c r="A29" s="96">
        <f>'Matrículas CET'!A27</f>
        <v>0</v>
      </c>
      <c r="B29" s="104">
        <v>0.4375</v>
      </c>
      <c r="C29" s="150">
        <f>'Matrículas CET'!C27</f>
        <v>0</v>
      </c>
      <c r="D29" s="105">
        <f>'Matrículas CET'!E27</f>
        <v>0</v>
      </c>
    </row>
    <row r="30" spans="1:4" ht="17.100000000000001" customHeight="1" x14ac:dyDescent="0.25">
      <c r="A30" s="96">
        <f>'Matrículas CET'!A28</f>
        <v>0</v>
      </c>
      <c r="B30" s="104">
        <v>0.4375</v>
      </c>
      <c r="C30" s="150">
        <f>'Matrículas CET'!C28</f>
        <v>0</v>
      </c>
      <c r="D30" s="105">
        <f>'Matrículas CET'!E28</f>
        <v>0</v>
      </c>
    </row>
    <row r="31" spans="1:4" ht="17.100000000000001" customHeight="1" x14ac:dyDescent="0.25">
      <c r="A31" s="96">
        <f>'Matrículas CET'!A29</f>
        <v>0</v>
      </c>
      <c r="B31" s="104">
        <v>0.4375</v>
      </c>
      <c r="C31" s="150">
        <f>'Matrículas CET'!C29</f>
        <v>0</v>
      </c>
      <c r="D31" s="105">
        <f>'Matrículas CET'!E29</f>
        <v>0</v>
      </c>
    </row>
    <row r="32" spans="1:4" ht="17.100000000000001" customHeight="1" x14ac:dyDescent="0.25">
      <c r="A32" s="96">
        <f>'Matrículas CET'!A30</f>
        <v>0</v>
      </c>
      <c r="B32" s="104">
        <v>0.4375</v>
      </c>
      <c r="C32" s="150">
        <f>'Matrículas CET'!C30</f>
        <v>0</v>
      </c>
      <c r="D32" s="105">
        <f>'Matrículas CET'!E30</f>
        <v>0</v>
      </c>
    </row>
    <row r="33" spans="1:4" ht="17.100000000000001" customHeight="1" x14ac:dyDescent="0.25">
      <c r="A33" s="96">
        <f>'Matrículas CET'!A31</f>
        <v>0</v>
      </c>
      <c r="B33" s="104">
        <v>0.4375</v>
      </c>
      <c r="C33" s="150">
        <f>'Matrículas CET'!C31</f>
        <v>0</v>
      </c>
      <c r="D33" s="105">
        <f>'Matrículas CET'!E31</f>
        <v>0</v>
      </c>
    </row>
    <row r="34" spans="1:4" ht="17.100000000000001" customHeight="1" x14ac:dyDescent="0.25">
      <c r="A34" s="96">
        <f>'Matrículas CET'!A32</f>
        <v>0</v>
      </c>
      <c r="B34" s="104">
        <v>0.4375</v>
      </c>
      <c r="C34" s="150">
        <f>'Matrículas CET'!C32</f>
        <v>0</v>
      </c>
      <c r="D34" s="105">
        <f>'Matrículas CET'!E32</f>
        <v>0</v>
      </c>
    </row>
    <row r="35" spans="1:4" ht="17.100000000000001" customHeight="1" x14ac:dyDescent="0.25">
      <c r="A35" s="96">
        <f>'Matrículas CET'!A33</f>
        <v>0</v>
      </c>
      <c r="B35" s="104">
        <v>0.4375</v>
      </c>
      <c r="C35" s="150">
        <f>'Matrículas CET'!C33</f>
        <v>0</v>
      </c>
      <c r="D35" s="105">
        <f>'Matrículas CET'!E33</f>
        <v>0</v>
      </c>
    </row>
    <row r="36" spans="1:4" ht="17.100000000000001" customHeight="1" x14ac:dyDescent="0.25">
      <c r="A36" s="96">
        <f>'Matrículas CET'!A34</f>
        <v>0</v>
      </c>
      <c r="B36" s="104">
        <v>0.4375</v>
      </c>
      <c r="C36" s="150">
        <f>'Matrículas CET'!C34</f>
        <v>0</v>
      </c>
      <c r="D36" s="105">
        <f>'Matrículas CET'!E34</f>
        <v>0</v>
      </c>
    </row>
    <row r="37" spans="1:4" ht="17.100000000000001" customHeight="1" x14ac:dyDescent="0.25">
      <c r="A37" s="96">
        <f>'Matrículas CET'!A35</f>
        <v>0</v>
      </c>
      <c r="B37" s="104">
        <v>0.4375</v>
      </c>
      <c r="C37" s="150">
        <f>'Matrículas CET'!C35</f>
        <v>0</v>
      </c>
      <c r="D37" s="105">
        <f>'Matrículas CET'!E35</f>
        <v>0</v>
      </c>
    </row>
    <row r="38" spans="1:4" ht="17.100000000000001" customHeight="1" x14ac:dyDescent="0.25">
      <c r="A38" s="96">
        <f>'Matrículas CET'!A36</f>
        <v>0</v>
      </c>
      <c r="B38" s="104">
        <v>0.4375</v>
      </c>
      <c r="C38" s="150">
        <f>'Matrículas CET'!C36</f>
        <v>0</v>
      </c>
      <c r="D38" s="105">
        <f>'Matrículas CET'!E36</f>
        <v>0</v>
      </c>
    </row>
    <row r="39" spans="1:4" ht="17.100000000000001" customHeight="1" x14ac:dyDescent="0.25">
      <c r="A39" s="96">
        <f>'Matrículas CET'!A37</f>
        <v>0</v>
      </c>
      <c r="B39" s="104">
        <v>0.4375</v>
      </c>
      <c r="C39" s="150">
        <f>'Matrículas CET'!C37</f>
        <v>0</v>
      </c>
      <c r="D39" s="105">
        <f>'Matrículas CET'!E37</f>
        <v>0</v>
      </c>
    </row>
    <row r="40" spans="1:4" ht="17.100000000000001" customHeight="1" x14ac:dyDescent="0.25">
      <c r="A40" s="96">
        <f>'Matrículas CET'!A38</f>
        <v>0</v>
      </c>
      <c r="B40" s="104">
        <v>0.4375</v>
      </c>
      <c r="C40" s="150">
        <f>'Matrículas CET'!C38</f>
        <v>0</v>
      </c>
      <c r="D40" s="105">
        <f>'Matrículas CET'!E38</f>
        <v>0</v>
      </c>
    </row>
    <row r="41" spans="1:4" ht="17.100000000000001" customHeight="1" x14ac:dyDescent="0.25">
      <c r="A41" s="96">
        <f>'Matrículas CET'!A39</f>
        <v>0</v>
      </c>
      <c r="B41" s="104">
        <v>0.4375</v>
      </c>
      <c r="C41" s="150">
        <f>'Matrículas CET'!C39</f>
        <v>0</v>
      </c>
      <c r="D41" s="105">
        <f>'Matrículas CET'!E39</f>
        <v>0</v>
      </c>
    </row>
    <row r="42" spans="1:4" ht="17.100000000000001" customHeight="1" x14ac:dyDescent="0.25">
      <c r="A42" s="96">
        <f>'Matrículas CET'!A40</f>
        <v>0</v>
      </c>
      <c r="B42" s="104">
        <v>0.4375</v>
      </c>
      <c r="C42" s="150">
        <f>'Matrículas CET'!C40</f>
        <v>0</v>
      </c>
      <c r="D42" s="105">
        <f>'Matrículas CET'!E40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0" type="noConversion"/>
  <printOptions horizontalCentered="1"/>
  <pageMargins left="0.31496062992125984" right="0.35433070866141736" top="1.4566929133858268" bottom="0.39370078740157483" header="0.27559055118110237" footer="0"/>
  <pageSetup paperSize="9" orientation="portrait" horizontalDpi="4294967292" r:id="rId1"/>
  <headerFooter alignWithMargins="0">
    <oddHeader xml:space="preserve">&amp;L&amp;G&amp;C&amp;"Arial,Negrita Cursiva"&amp;14XX RAID El Corzo 
Copa Federación CET 60 &amp;R&amp;"Arial Black,Normal"&amp;11&amp;G
&amp;D 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E43"/>
  <sheetViews>
    <sheetView showGridLines="0" zoomScaleNormal="100" zoomScaleSheetLayoutView="100" workbookViewId="0">
      <selection activeCell="C5" sqref="C5"/>
    </sheetView>
  </sheetViews>
  <sheetFormatPr baseColWidth="10" defaultRowHeight="12.75" x14ac:dyDescent="0.2"/>
  <cols>
    <col min="1" max="1" width="18.85546875" style="199" customWidth="1"/>
    <col min="2" max="2" width="13.5703125" style="199" customWidth="1"/>
    <col min="3" max="4" width="33.7109375" style="176" customWidth="1"/>
    <col min="5" max="5" width="33" style="176" customWidth="1"/>
    <col min="6" max="16384" width="11.42578125" style="176"/>
  </cols>
  <sheetData>
    <row r="1" spans="1:5" ht="50.1" customHeight="1" thickTop="1" thickBot="1" x14ac:dyDescent="0.25">
      <c r="A1" s="376" t="s">
        <v>60</v>
      </c>
      <c r="B1" s="377"/>
      <c r="C1" s="377"/>
      <c r="D1" s="377"/>
      <c r="E1" s="378"/>
    </row>
    <row r="2" spans="1:5" ht="24.95" customHeight="1" thickTop="1" x14ac:dyDescent="0.2">
      <c r="A2" s="379" t="s">
        <v>9</v>
      </c>
      <c r="B2" s="381" t="s">
        <v>5</v>
      </c>
      <c r="C2" s="379" t="s">
        <v>0</v>
      </c>
      <c r="D2" s="379" t="s">
        <v>1</v>
      </c>
      <c r="E2" s="379" t="s">
        <v>6</v>
      </c>
    </row>
    <row r="3" spans="1:5" ht="13.5" thickBot="1" x14ac:dyDescent="0.25">
      <c r="A3" s="380"/>
      <c r="B3" s="382"/>
      <c r="C3" s="380"/>
      <c r="D3" s="380"/>
      <c r="E3" s="380"/>
    </row>
    <row r="4" spans="1:5" ht="33" customHeight="1" thickTop="1" x14ac:dyDescent="0.25">
      <c r="A4" s="178"/>
      <c r="B4" s="179"/>
      <c r="C4" s="180">
        <v>0</v>
      </c>
      <c r="D4" s="180">
        <v>0</v>
      </c>
      <c r="E4" s="181"/>
    </row>
    <row r="5" spans="1:5" ht="33" customHeight="1" x14ac:dyDescent="0.25">
      <c r="A5" s="182"/>
      <c r="B5" s="183"/>
      <c r="C5" s="184">
        <v>0</v>
      </c>
      <c r="D5" s="184">
        <v>0</v>
      </c>
      <c r="E5" s="185"/>
    </row>
    <row r="6" spans="1:5" ht="33" customHeight="1" x14ac:dyDescent="0.25">
      <c r="A6" s="182"/>
      <c r="B6" s="183"/>
      <c r="C6" s="184">
        <v>0</v>
      </c>
      <c r="D6" s="184">
        <v>0</v>
      </c>
      <c r="E6" s="185"/>
    </row>
    <row r="7" spans="1:5" ht="33" customHeight="1" x14ac:dyDescent="0.25">
      <c r="A7" s="182"/>
      <c r="B7" s="183"/>
      <c r="C7" s="184">
        <v>0</v>
      </c>
      <c r="D7" s="184">
        <v>0</v>
      </c>
      <c r="E7" s="185"/>
    </row>
    <row r="8" spans="1:5" ht="33" customHeight="1" x14ac:dyDescent="0.25">
      <c r="A8" s="182"/>
      <c r="B8" s="183"/>
      <c r="C8" s="184">
        <v>0</v>
      </c>
      <c r="D8" s="184">
        <v>0</v>
      </c>
      <c r="E8" s="185"/>
    </row>
    <row r="9" spans="1:5" ht="33" customHeight="1" x14ac:dyDescent="0.25">
      <c r="A9" s="182"/>
      <c r="B9" s="183"/>
      <c r="C9" s="184">
        <v>0</v>
      </c>
      <c r="D9" s="184">
        <v>0</v>
      </c>
      <c r="E9" s="185"/>
    </row>
    <row r="10" spans="1:5" ht="33" customHeight="1" x14ac:dyDescent="0.25">
      <c r="A10" s="182"/>
      <c r="B10" s="183"/>
      <c r="C10" s="184">
        <v>0</v>
      </c>
      <c r="D10" s="184">
        <v>0</v>
      </c>
      <c r="E10" s="185"/>
    </row>
    <row r="11" spans="1:5" ht="33" customHeight="1" x14ac:dyDescent="0.25">
      <c r="A11" s="182"/>
      <c r="B11" s="183"/>
      <c r="C11" s="184">
        <v>0</v>
      </c>
      <c r="D11" s="184">
        <v>0</v>
      </c>
      <c r="E11" s="186"/>
    </row>
    <row r="12" spans="1:5" ht="33" customHeight="1" x14ac:dyDescent="0.25">
      <c r="A12" s="182"/>
      <c r="B12" s="183"/>
      <c r="C12" s="184">
        <v>0</v>
      </c>
      <c r="D12" s="184">
        <v>0</v>
      </c>
      <c r="E12" s="185"/>
    </row>
    <row r="13" spans="1:5" ht="33" customHeight="1" x14ac:dyDescent="0.25">
      <c r="A13" s="182"/>
      <c r="B13" s="183"/>
      <c r="C13" s="184">
        <v>0</v>
      </c>
      <c r="D13" s="184">
        <v>0</v>
      </c>
      <c r="E13" s="185"/>
    </row>
    <row r="14" spans="1:5" ht="33" customHeight="1" x14ac:dyDescent="0.25">
      <c r="A14" s="182"/>
      <c r="B14" s="183"/>
      <c r="C14" s="184">
        <v>0</v>
      </c>
      <c r="D14" s="184">
        <v>0</v>
      </c>
      <c r="E14" s="185"/>
    </row>
    <row r="15" spans="1:5" ht="33" customHeight="1" x14ac:dyDescent="0.25">
      <c r="A15" s="182"/>
      <c r="B15" s="183"/>
      <c r="C15" s="184">
        <v>0</v>
      </c>
      <c r="D15" s="184">
        <v>0</v>
      </c>
      <c r="E15" s="185"/>
    </row>
    <row r="16" spans="1:5" ht="33" customHeight="1" x14ac:dyDescent="0.25">
      <c r="A16" s="182"/>
      <c r="B16" s="183"/>
      <c r="C16" s="184">
        <v>0</v>
      </c>
      <c r="D16" s="184">
        <v>0</v>
      </c>
      <c r="E16" s="185"/>
    </row>
    <row r="17" spans="1:5" ht="33" customHeight="1" x14ac:dyDescent="0.25">
      <c r="A17" s="182"/>
      <c r="B17" s="183"/>
      <c r="C17" s="184">
        <v>0</v>
      </c>
      <c r="D17" s="184">
        <v>0</v>
      </c>
      <c r="E17" s="185"/>
    </row>
    <row r="18" spans="1:5" ht="33" customHeight="1" x14ac:dyDescent="0.25">
      <c r="A18" s="182"/>
      <c r="B18" s="183"/>
      <c r="C18" s="184">
        <v>0</v>
      </c>
      <c r="D18" s="184">
        <v>0</v>
      </c>
      <c r="E18" s="185"/>
    </row>
    <row r="19" spans="1:5" ht="33" customHeight="1" x14ac:dyDescent="0.25">
      <c r="A19" s="182"/>
      <c r="B19" s="183"/>
      <c r="C19" s="184">
        <v>0</v>
      </c>
      <c r="D19" s="184">
        <v>0</v>
      </c>
      <c r="E19" s="185"/>
    </row>
    <row r="20" spans="1:5" ht="33" customHeight="1" x14ac:dyDescent="0.25">
      <c r="A20" s="182"/>
      <c r="B20" s="183"/>
      <c r="C20" s="184">
        <v>0</v>
      </c>
      <c r="D20" s="184">
        <v>0</v>
      </c>
      <c r="E20" s="186"/>
    </row>
    <row r="21" spans="1:5" ht="33" customHeight="1" x14ac:dyDescent="0.25">
      <c r="A21" s="182"/>
      <c r="B21" s="183"/>
      <c r="C21" s="184">
        <v>0</v>
      </c>
      <c r="D21" s="184">
        <v>0</v>
      </c>
      <c r="E21" s="185"/>
    </row>
    <row r="22" spans="1:5" ht="33" customHeight="1" x14ac:dyDescent="0.25">
      <c r="A22" s="182"/>
      <c r="B22" s="183"/>
      <c r="C22" s="184">
        <v>0</v>
      </c>
      <c r="D22" s="184">
        <v>0</v>
      </c>
      <c r="E22" s="186"/>
    </row>
    <row r="23" spans="1:5" ht="33" customHeight="1" x14ac:dyDescent="0.25">
      <c r="A23" s="182"/>
      <c r="B23" s="183"/>
      <c r="C23" s="184">
        <v>0</v>
      </c>
      <c r="D23" s="184">
        <v>0</v>
      </c>
      <c r="E23" s="186"/>
    </row>
    <row r="24" spans="1:5" ht="33" customHeight="1" x14ac:dyDescent="0.25">
      <c r="A24" s="182"/>
      <c r="B24" s="183"/>
      <c r="C24" s="184">
        <v>0</v>
      </c>
      <c r="D24" s="184">
        <v>0</v>
      </c>
      <c r="E24" s="186"/>
    </row>
    <row r="25" spans="1:5" ht="33" customHeight="1" x14ac:dyDescent="0.25">
      <c r="A25" s="182"/>
      <c r="B25" s="183"/>
      <c r="C25" s="184">
        <v>0</v>
      </c>
      <c r="D25" s="184">
        <v>0</v>
      </c>
      <c r="E25" s="186"/>
    </row>
    <row r="26" spans="1:5" ht="33" customHeight="1" x14ac:dyDescent="0.25">
      <c r="A26" s="182"/>
      <c r="B26" s="183"/>
      <c r="C26" s="184">
        <v>0</v>
      </c>
      <c r="D26" s="184">
        <v>0</v>
      </c>
      <c r="E26" s="186"/>
    </row>
    <row r="27" spans="1:5" ht="33" customHeight="1" x14ac:dyDescent="0.25">
      <c r="A27" s="182"/>
      <c r="B27" s="183"/>
      <c r="C27" s="184">
        <v>0</v>
      </c>
      <c r="D27" s="184">
        <v>0</v>
      </c>
      <c r="E27" s="186"/>
    </row>
    <row r="28" spans="1:5" ht="33" customHeight="1" x14ac:dyDescent="0.25">
      <c r="A28" s="182"/>
      <c r="B28" s="183"/>
      <c r="C28" s="184">
        <v>0</v>
      </c>
      <c r="D28" s="184">
        <v>0</v>
      </c>
      <c r="E28" s="186"/>
    </row>
    <row r="29" spans="1:5" ht="33" customHeight="1" x14ac:dyDescent="0.25">
      <c r="A29" s="182"/>
      <c r="B29" s="183"/>
      <c r="C29" s="184">
        <v>0</v>
      </c>
      <c r="D29" s="184">
        <v>0</v>
      </c>
      <c r="E29" s="186"/>
    </row>
    <row r="30" spans="1:5" ht="33" customHeight="1" x14ac:dyDescent="0.25">
      <c r="A30" s="187"/>
      <c r="B30" s="188"/>
      <c r="C30" s="189">
        <v>0</v>
      </c>
      <c r="D30" s="189">
        <v>0</v>
      </c>
      <c r="E30" s="190"/>
    </row>
    <row r="31" spans="1:5" ht="33" customHeight="1" thickBot="1" x14ac:dyDescent="0.3">
      <c r="A31" s="187"/>
      <c r="B31" s="188"/>
      <c r="C31" s="189">
        <v>0</v>
      </c>
      <c r="D31" s="189">
        <v>0</v>
      </c>
      <c r="E31" s="190"/>
    </row>
    <row r="32" spans="1:5" ht="12" customHeight="1" thickTop="1" x14ac:dyDescent="0.25">
      <c r="A32" s="213"/>
      <c r="B32" s="214"/>
      <c r="C32" s="209"/>
      <c r="D32" s="209"/>
      <c r="E32" s="220"/>
    </row>
    <row r="33" spans="1:5" ht="33" customHeight="1" x14ac:dyDescent="0.25">
      <c r="A33" s="222"/>
      <c r="B33" s="223"/>
      <c r="C33" s="197"/>
      <c r="D33" s="197"/>
      <c r="E33" s="198"/>
    </row>
    <row r="34" spans="1:5" ht="30" customHeight="1" x14ac:dyDescent="0.2">
      <c r="A34" s="195"/>
      <c r="B34" s="196"/>
      <c r="C34" s="197"/>
      <c r="D34" s="197"/>
      <c r="E34" s="198"/>
    </row>
    <row r="35" spans="1:5" ht="30" customHeight="1" x14ac:dyDescent="0.2">
      <c r="A35" s="195"/>
      <c r="B35" s="196"/>
      <c r="C35" s="197"/>
      <c r="D35" s="197"/>
      <c r="E35" s="198"/>
    </row>
    <row r="36" spans="1:5" ht="30" customHeight="1" x14ac:dyDescent="0.2">
      <c r="A36" s="195"/>
      <c r="B36" s="196"/>
      <c r="C36" s="197"/>
      <c r="D36" s="197"/>
      <c r="E36" s="198"/>
    </row>
    <row r="37" spans="1:5" ht="30" customHeight="1" x14ac:dyDescent="0.2">
      <c r="A37" s="195"/>
      <c r="B37" s="196"/>
      <c r="C37" s="197"/>
      <c r="D37" s="197"/>
      <c r="E37" s="198"/>
    </row>
    <row r="38" spans="1:5" x14ac:dyDescent="0.2">
      <c r="A38" s="195"/>
      <c r="B38" s="196"/>
      <c r="C38" s="197"/>
      <c r="D38" s="197"/>
      <c r="E38" s="198"/>
    </row>
    <row r="39" spans="1:5" x14ac:dyDescent="0.2">
      <c r="A39" s="195"/>
      <c r="B39" s="196"/>
      <c r="C39" s="197"/>
      <c r="D39" s="197"/>
      <c r="E39" s="198"/>
    </row>
    <row r="40" spans="1:5" x14ac:dyDescent="0.2">
      <c r="A40" s="195"/>
      <c r="B40" s="196"/>
      <c r="C40" s="197"/>
      <c r="D40" s="197"/>
      <c r="E40" s="198"/>
    </row>
    <row r="41" spans="1:5" x14ac:dyDescent="0.2">
      <c r="A41" s="195"/>
      <c r="B41" s="196"/>
      <c r="C41" s="197"/>
      <c r="D41" s="197"/>
      <c r="E41" s="198"/>
    </row>
    <row r="42" spans="1:5" x14ac:dyDescent="0.2">
      <c r="A42" s="195"/>
      <c r="B42" s="196"/>
      <c r="C42" s="197"/>
      <c r="D42" s="197"/>
      <c r="E42" s="198"/>
    </row>
    <row r="43" spans="1:5" x14ac:dyDescent="0.2">
      <c r="A43" s="195"/>
      <c r="B43" s="196"/>
      <c r="C43" s="197"/>
      <c r="D43" s="197"/>
      <c r="E43" s="198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1" right="0.19685039370078741" top="1.2204724409448819" bottom="0" header="0.27559055118110237" footer="0"/>
  <pageSetup paperSize="9" scale="72" orientation="portrait" r:id="rId1"/>
  <headerFooter alignWithMargins="0">
    <oddHeader xml:space="preserve">&amp;L&amp;G&amp;C&amp;"Arial,Negrita Cursiva"&amp;14
&amp;16VI RAID Sierra de la Mosca y
 Llanos de Sierra de Fuentes 2012&amp;R&amp;"Arial Black,Normal"&amp;12&amp;G
&amp;D 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F41"/>
  <sheetViews>
    <sheetView showGridLines="0" view="pageBreakPreview" topLeftCell="A4" zoomScale="80" zoomScaleNormal="100" zoomScaleSheetLayoutView="80" workbookViewId="0">
      <selection activeCell="C5" sqref="C5"/>
    </sheetView>
  </sheetViews>
  <sheetFormatPr baseColWidth="10" defaultRowHeight="12.75" x14ac:dyDescent="0.2"/>
  <cols>
    <col min="1" max="1" width="19.28515625" style="199" customWidth="1"/>
    <col min="2" max="2" width="13.5703125" style="199" customWidth="1"/>
    <col min="3" max="4" width="33.7109375" style="176" customWidth="1"/>
    <col min="5" max="6" width="30.7109375" style="176" customWidth="1"/>
    <col min="7" max="16384" width="11.42578125" style="176"/>
  </cols>
  <sheetData>
    <row r="1" spans="1:6" ht="57" customHeight="1" thickTop="1" thickBot="1" x14ac:dyDescent="0.25">
      <c r="A1" s="376" t="s">
        <v>61</v>
      </c>
      <c r="B1" s="377"/>
      <c r="C1" s="377"/>
      <c r="D1" s="377"/>
      <c r="E1" s="377"/>
      <c r="F1" s="378"/>
    </row>
    <row r="2" spans="1:6" ht="24.75" customHeight="1" thickTop="1" x14ac:dyDescent="0.2">
      <c r="A2" s="379" t="s">
        <v>9</v>
      </c>
      <c r="B2" s="379" t="s">
        <v>5</v>
      </c>
      <c r="C2" s="379" t="s">
        <v>0</v>
      </c>
      <c r="D2" s="379" t="s">
        <v>1</v>
      </c>
      <c r="E2" s="379" t="s">
        <v>62</v>
      </c>
      <c r="F2" s="383" t="s">
        <v>63</v>
      </c>
    </row>
    <row r="3" spans="1:6" ht="45.75" customHeight="1" thickBot="1" x14ac:dyDescent="0.25">
      <c r="A3" s="380"/>
      <c r="B3" s="380"/>
      <c r="C3" s="380"/>
      <c r="D3" s="380"/>
      <c r="E3" s="380"/>
      <c r="F3" s="384"/>
    </row>
    <row r="4" spans="1:6" ht="36.950000000000003" customHeight="1" thickTop="1" x14ac:dyDescent="0.25">
      <c r="A4" s="178"/>
      <c r="B4" s="179"/>
      <c r="C4" s="180">
        <v>0</v>
      </c>
      <c r="D4" s="180">
        <v>0</v>
      </c>
      <c r="E4" s="200"/>
      <c r="F4" s="201"/>
    </row>
    <row r="5" spans="1:6" ht="36.950000000000003" customHeight="1" x14ac:dyDescent="0.25">
      <c r="A5" s="182"/>
      <c r="B5" s="183"/>
      <c r="C5" s="184">
        <v>0</v>
      </c>
      <c r="D5" s="184">
        <v>0</v>
      </c>
      <c r="E5" s="202"/>
      <c r="F5" s="203"/>
    </row>
    <row r="6" spans="1:6" ht="36.950000000000003" customHeight="1" x14ac:dyDescent="0.25">
      <c r="A6" s="182"/>
      <c r="B6" s="183"/>
      <c r="C6" s="184">
        <v>0</v>
      </c>
      <c r="D6" s="184">
        <v>0</v>
      </c>
      <c r="E6" s="202"/>
      <c r="F6" s="204"/>
    </row>
    <row r="7" spans="1:6" ht="36.950000000000003" customHeight="1" x14ac:dyDescent="0.25">
      <c r="A7" s="182"/>
      <c r="B7" s="183"/>
      <c r="C7" s="184">
        <v>0</v>
      </c>
      <c r="D7" s="184">
        <v>0</v>
      </c>
      <c r="E7" s="202"/>
      <c r="F7" s="203"/>
    </row>
    <row r="8" spans="1:6" ht="36.950000000000003" customHeight="1" x14ac:dyDescent="0.25">
      <c r="A8" s="182"/>
      <c r="B8" s="183"/>
      <c r="C8" s="184">
        <v>0</v>
      </c>
      <c r="D8" s="184">
        <v>0</v>
      </c>
      <c r="E8" s="202"/>
      <c r="F8" s="203"/>
    </row>
    <row r="9" spans="1:6" ht="36.950000000000003" customHeight="1" x14ac:dyDescent="0.25">
      <c r="A9" s="182"/>
      <c r="B9" s="183"/>
      <c r="C9" s="184">
        <v>0</v>
      </c>
      <c r="D9" s="184">
        <v>0</v>
      </c>
      <c r="E9" s="202"/>
      <c r="F9" s="203"/>
    </row>
    <row r="10" spans="1:6" ht="36.950000000000003" customHeight="1" x14ac:dyDescent="0.25">
      <c r="A10" s="182"/>
      <c r="B10" s="183"/>
      <c r="C10" s="184">
        <v>0</v>
      </c>
      <c r="D10" s="184">
        <v>0</v>
      </c>
      <c r="E10" s="202"/>
      <c r="F10" s="203"/>
    </row>
    <row r="11" spans="1:6" ht="36.950000000000003" customHeight="1" x14ac:dyDescent="0.25">
      <c r="A11" s="182"/>
      <c r="B11" s="183"/>
      <c r="C11" s="184">
        <v>0</v>
      </c>
      <c r="D11" s="184">
        <v>0</v>
      </c>
      <c r="E11" s="202"/>
      <c r="F11" s="203"/>
    </row>
    <row r="12" spans="1:6" ht="36.950000000000003" customHeight="1" x14ac:dyDescent="0.25">
      <c r="A12" s="182"/>
      <c r="B12" s="183"/>
      <c r="C12" s="184">
        <v>0</v>
      </c>
      <c r="D12" s="184">
        <v>0</v>
      </c>
      <c r="E12" s="202"/>
      <c r="F12" s="203"/>
    </row>
    <row r="13" spans="1:6" ht="36.950000000000003" customHeight="1" x14ac:dyDescent="0.25">
      <c r="A13" s="182"/>
      <c r="B13" s="183"/>
      <c r="C13" s="184">
        <v>0</v>
      </c>
      <c r="D13" s="184">
        <v>0</v>
      </c>
      <c r="E13" s="202"/>
      <c r="F13" s="203"/>
    </row>
    <row r="14" spans="1:6" ht="36.950000000000003" customHeight="1" x14ac:dyDescent="0.25">
      <c r="A14" s="182"/>
      <c r="B14" s="183"/>
      <c r="C14" s="184">
        <v>0</v>
      </c>
      <c r="D14" s="184">
        <v>0</v>
      </c>
      <c r="E14" s="202"/>
      <c r="F14" s="203"/>
    </row>
    <row r="15" spans="1:6" ht="36.950000000000003" customHeight="1" x14ac:dyDescent="0.25">
      <c r="A15" s="182"/>
      <c r="B15" s="183"/>
      <c r="C15" s="184">
        <v>0</v>
      </c>
      <c r="D15" s="184">
        <v>0</v>
      </c>
      <c r="E15" s="202"/>
      <c r="F15" s="203"/>
    </row>
    <row r="16" spans="1:6" ht="36.950000000000003" customHeight="1" x14ac:dyDescent="0.25">
      <c r="A16" s="182"/>
      <c r="B16" s="183"/>
      <c r="C16" s="184">
        <v>0</v>
      </c>
      <c r="D16" s="184">
        <v>0</v>
      </c>
      <c r="E16" s="202"/>
      <c r="F16" s="203"/>
    </row>
    <row r="17" spans="1:6" ht="36.950000000000003" customHeight="1" x14ac:dyDescent="0.25">
      <c r="A17" s="182"/>
      <c r="B17" s="183"/>
      <c r="C17" s="184">
        <v>0</v>
      </c>
      <c r="D17" s="184">
        <v>0</v>
      </c>
      <c r="E17" s="202"/>
      <c r="F17" s="203"/>
    </row>
    <row r="18" spans="1:6" ht="36.950000000000003" customHeight="1" x14ac:dyDescent="0.25">
      <c r="A18" s="182"/>
      <c r="B18" s="183"/>
      <c r="C18" s="184">
        <v>0</v>
      </c>
      <c r="D18" s="184">
        <v>0</v>
      </c>
      <c r="E18" s="202"/>
      <c r="F18" s="203"/>
    </row>
    <row r="19" spans="1:6" ht="36.950000000000003" customHeight="1" x14ac:dyDescent="0.25">
      <c r="A19" s="182"/>
      <c r="B19" s="183"/>
      <c r="C19" s="184">
        <v>0</v>
      </c>
      <c r="D19" s="184">
        <v>0</v>
      </c>
      <c r="E19" s="202"/>
      <c r="F19" s="203"/>
    </row>
    <row r="20" spans="1:6" ht="36.950000000000003" customHeight="1" x14ac:dyDescent="0.25">
      <c r="A20" s="182"/>
      <c r="B20" s="183"/>
      <c r="C20" s="184">
        <v>0</v>
      </c>
      <c r="D20" s="184">
        <v>0</v>
      </c>
      <c r="E20" s="202"/>
      <c r="F20" s="203"/>
    </row>
    <row r="21" spans="1:6" ht="36.950000000000003" customHeight="1" x14ac:dyDescent="0.25">
      <c r="A21" s="182"/>
      <c r="B21" s="183"/>
      <c r="C21" s="184">
        <v>0</v>
      </c>
      <c r="D21" s="184">
        <v>0</v>
      </c>
      <c r="E21" s="202"/>
      <c r="F21" s="203"/>
    </row>
    <row r="22" spans="1:6" ht="36.950000000000003" customHeight="1" x14ac:dyDescent="0.25">
      <c r="A22" s="182"/>
      <c r="B22" s="183"/>
      <c r="C22" s="184">
        <v>0</v>
      </c>
      <c r="D22" s="184">
        <v>0</v>
      </c>
      <c r="E22" s="202"/>
      <c r="F22" s="203"/>
    </row>
    <row r="23" spans="1:6" ht="36.950000000000003" customHeight="1" x14ac:dyDescent="0.25">
      <c r="A23" s="182"/>
      <c r="B23" s="183"/>
      <c r="C23" s="184">
        <v>0</v>
      </c>
      <c r="D23" s="184">
        <v>0</v>
      </c>
      <c r="E23" s="202"/>
      <c r="F23" s="203"/>
    </row>
    <row r="24" spans="1:6" ht="36.950000000000003" customHeight="1" x14ac:dyDescent="0.25">
      <c r="A24" s="182"/>
      <c r="B24" s="183"/>
      <c r="C24" s="184">
        <v>0</v>
      </c>
      <c r="D24" s="184">
        <v>0</v>
      </c>
      <c r="E24" s="202"/>
      <c r="F24" s="203"/>
    </row>
    <row r="25" spans="1:6" ht="36.950000000000003" customHeight="1" x14ac:dyDescent="0.25">
      <c r="A25" s="182"/>
      <c r="B25" s="183"/>
      <c r="C25" s="184">
        <v>0</v>
      </c>
      <c r="D25" s="184">
        <v>0</v>
      </c>
      <c r="E25" s="202"/>
      <c r="F25" s="203"/>
    </row>
    <row r="26" spans="1:6" ht="36.950000000000003" customHeight="1" x14ac:dyDescent="0.25">
      <c r="A26" s="182"/>
      <c r="B26" s="183"/>
      <c r="C26" s="184">
        <v>0</v>
      </c>
      <c r="D26" s="184">
        <v>0</v>
      </c>
      <c r="E26" s="202"/>
      <c r="F26" s="203"/>
    </row>
    <row r="27" spans="1:6" ht="36.950000000000003" customHeight="1" x14ac:dyDescent="0.25">
      <c r="A27" s="182"/>
      <c r="B27" s="183"/>
      <c r="C27" s="184">
        <v>0</v>
      </c>
      <c r="D27" s="184">
        <v>0</v>
      </c>
      <c r="E27" s="202"/>
      <c r="F27" s="203"/>
    </row>
    <row r="28" spans="1:6" ht="36.950000000000003" customHeight="1" x14ac:dyDescent="0.25">
      <c r="A28" s="182"/>
      <c r="B28" s="183"/>
      <c r="C28" s="184">
        <v>0</v>
      </c>
      <c r="D28" s="184">
        <v>0</v>
      </c>
      <c r="E28" s="202"/>
      <c r="F28" s="203"/>
    </row>
    <row r="29" spans="1:6" ht="36.950000000000003" customHeight="1" x14ac:dyDescent="0.25">
      <c r="A29" s="182"/>
      <c r="B29" s="183"/>
      <c r="C29" s="184">
        <v>0</v>
      </c>
      <c r="D29" s="184">
        <v>0</v>
      </c>
      <c r="E29" s="202"/>
      <c r="F29" s="203"/>
    </row>
    <row r="30" spans="1:6" ht="36.950000000000003" customHeight="1" x14ac:dyDescent="0.25">
      <c r="A30" s="182"/>
      <c r="B30" s="183"/>
      <c r="C30" s="184">
        <v>0</v>
      </c>
      <c r="D30" s="184">
        <v>0</v>
      </c>
      <c r="E30" s="202"/>
      <c r="F30" s="203"/>
    </row>
    <row r="31" spans="1:6" ht="36.950000000000003" customHeight="1" x14ac:dyDescent="0.25">
      <c r="A31" s="182"/>
      <c r="B31" s="183"/>
      <c r="C31" s="184">
        <v>0</v>
      </c>
      <c r="D31" s="184">
        <v>0</v>
      </c>
      <c r="E31" s="202"/>
      <c r="F31" s="203"/>
    </row>
    <row r="32" spans="1:6" ht="36.950000000000003" customHeight="1" x14ac:dyDescent="0.25">
      <c r="A32" s="182"/>
      <c r="B32" s="183"/>
      <c r="C32" s="184">
        <v>0</v>
      </c>
      <c r="D32" s="184">
        <v>0</v>
      </c>
      <c r="E32" s="202"/>
      <c r="F32" s="203"/>
    </row>
    <row r="33" spans="1:6" ht="36.950000000000003" customHeight="1" x14ac:dyDescent="0.25">
      <c r="A33" s="182"/>
      <c r="B33" s="183"/>
      <c r="C33" s="184">
        <v>0</v>
      </c>
      <c r="D33" s="184">
        <v>0</v>
      </c>
      <c r="E33" s="202"/>
      <c r="F33" s="203"/>
    </row>
    <row r="34" spans="1:6" ht="36.950000000000003" customHeight="1" thickBot="1" x14ac:dyDescent="0.25">
      <c r="A34" s="205"/>
      <c r="B34" s="202"/>
      <c r="C34" s="184">
        <v>0</v>
      </c>
      <c r="D34" s="184">
        <v>0</v>
      </c>
      <c r="E34" s="202"/>
      <c r="F34" s="206"/>
    </row>
    <row r="35" spans="1:6" ht="12" customHeight="1" thickTop="1" x14ac:dyDescent="0.2">
      <c r="A35" s="207"/>
      <c r="B35" s="208"/>
      <c r="C35" s="209"/>
      <c r="D35" s="209"/>
      <c r="E35" s="208"/>
      <c r="F35" s="208"/>
    </row>
    <row r="36" spans="1:6" ht="20.100000000000001" customHeight="1" x14ac:dyDescent="0.2">
      <c r="A36" s="195"/>
      <c r="B36" s="196"/>
      <c r="C36" s="197"/>
      <c r="D36" s="197"/>
      <c r="E36" s="196"/>
      <c r="F36" s="196"/>
    </row>
    <row r="37" spans="1:6" ht="20.100000000000001" customHeight="1" x14ac:dyDescent="0.2">
      <c r="A37" s="195"/>
      <c r="B37" s="196"/>
      <c r="C37" s="197"/>
      <c r="D37" s="197"/>
      <c r="E37" s="196"/>
      <c r="F37" s="196"/>
    </row>
    <row r="38" spans="1:6" ht="20.100000000000001" customHeight="1" x14ac:dyDescent="0.2">
      <c r="A38" s="195"/>
      <c r="B38" s="196"/>
      <c r="C38" s="197"/>
      <c r="D38" s="197"/>
      <c r="E38" s="196"/>
      <c r="F38" s="196"/>
    </row>
    <row r="39" spans="1:6" ht="20.100000000000001" customHeight="1" x14ac:dyDescent="0.2">
      <c r="A39" s="195"/>
      <c r="B39" s="196"/>
      <c r="C39" s="197"/>
      <c r="D39" s="197"/>
      <c r="E39" s="196"/>
      <c r="F39" s="196"/>
    </row>
    <row r="40" spans="1:6" ht="20.100000000000001" customHeight="1" x14ac:dyDescent="0.2">
      <c r="A40" s="195"/>
      <c r="B40" s="196"/>
      <c r="C40" s="197"/>
      <c r="D40" s="197"/>
      <c r="E40" s="196"/>
      <c r="F40" s="196"/>
    </row>
    <row r="41" spans="1:6" ht="20.100000000000001" customHeight="1" x14ac:dyDescent="0.2">
      <c r="A41" s="195"/>
      <c r="B41" s="196"/>
      <c r="C41" s="197"/>
      <c r="D41" s="197"/>
      <c r="E41" s="196"/>
      <c r="F41" s="196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27559055118110237" top="1.0629921259842521" bottom="0.23622047244094491" header="0.23622047244094491" footer="0"/>
  <pageSetup paperSize="9" scale="60" orientation="portrait" r:id="rId1"/>
  <headerFooter alignWithMargins="0">
    <oddHeader xml:space="preserve">&amp;L&amp;G&amp;C&amp;"Arial,Negrita"&amp;14
&amp;"Arial,Negrita Cursiva"&amp;16VI RAID Sierra de la Mosca y 
Llanos de Sierra de Fuentes 2012&amp;R&amp;"Arial Black,Normal"&amp;12&amp;G
&amp;D </oddHeader>
  </headerFooter>
  <rowBreaks count="1" manualBreakCount="1">
    <brk id="34" max="5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D72"/>
  <sheetViews>
    <sheetView showGridLines="0" view="pageBreakPreview" topLeftCell="A55" zoomScaleNormal="100" zoomScaleSheetLayoutView="100" workbookViewId="0">
      <selection activeCell="B58" sqref="B58"/>
    </sheetView>
  </sheetViews>
  <sheetFormatPr baseColWidth="10" defaultRowHeight="12.75" x14ac:dyDescent="0.2"/>
  <cols>
    <col min="1" max="1" width="27.7109375" style="199" customWidth="1"/>
    <col min="2" max="2" width="43.28515625" style="199" customWidth="1"/>
    <col min="3" max="3" width="31.28515625" style="176" customWidth="1"/>
    <col min="4" max="16384" width="11.42578125" style="176"/>
  </cols>
  <sheetData>
    <row r="1" spans="1:4" ht="42" customHeight="1" thickBot="1" x14ac:dyDescent="0.25">
      <c r="A1" s="176"/>
      <c r="B1" s="210" t="s">
        <v>109</v>
      </c>
      <c r="C1" s="210"/>
      <c r="D1" s="210"/>
    </row>
    <row r="2" spans="1:4" ht="50.1" customHeight="1" thickTop="1" thickBot="1" x14ac:dyDescent="0.25">
      <c r="A2" s="376" t="s">
        <v>64</v>
      </c>
      <c r="B2" s="377"/>
      <c r="C2" s="378"/>
    </row>
    <row r="3" spans="1:4" ht="24.95" customHeight="1" thickTop="1" thickBot="1" x14ac:dyDescent="0.25">
      <c r="A3" s="177" t="s">
        <v>9</v>
      </c>
      <c r="B3" s="211" t="s">
        <v>62</v>
      </c>
      <c r="C3" s="177" t="s">
        <v>63</v>
      </c>
    </row>
    <row r="4" spans="1:4" ht="30" customHeight="1" thickTop="1" x14ac:dyDescent="0.25">
      <c r="A4" s="178"/>
      <c r="B4" s="179"/>
      <c r="C4" s="181"/>
    </row>
    <row r="5" spans="1:4" ht="30" customHeight="1" x14ac:dyDescent="0.25">
      <c r="A5" s="182"/>
      <c r="B5" s="183"/>
      <c r="C5" s="185"/>
    </row>
    <row r="6" spans="1:4" ht="30" customHeight="1" x14ac:dyDescent="0.25">
      <c r="A6" s="182"/>
      <c r="B6" s="183"/>
      <c r="C6" s="185"/>
    </row>
    <row r="7" spans="1:4" ht="30" customHeight="1" thickBot="1" x14ac:dyDescent="0.3">
      <c r="A7" s="187"/>
      <c r="B7" s="188"/>
      <c r="C7" s="212"/>
    </row>
    <row r="8" spans="1:4" ht="30" customHeight="1" thickTop="1" x14ac:dyDescent="0.25">
      <c r="A8" s="213"/>
      <c r="B8" s="214"/>
      <c r="C8" s="215"/>
    </row>
    <row r="9" spans="1:4" ht="42" customHeight="1" thickBot="1" x14ac:dyDescent="0.25">
      <c r="A9" s="176"/>
      <c r="B9" s="210" t="str">
        <f>B1</f>
        <v>VI Raid Sierra de la Mosca y Llanos de Sierra de Fuentes 05/05/2012</v>
      </c>
      <c r="C9" s="210"/>
      <c r="D9" s="210"/>
    </row>
    <row r="10" spans="1:4" ht="50.1" customHeight="1" thickTop="1" thickBot="1" x14ac:dyDescent="0.25">
      <c r="A10" s="376" t="s">
        <v>64</v>
      </c>
      <c r="B10" s="377"/>
      <c r="C10" s="378"/>
    </row>
    <row r="11" spans="1:4" ht="24.95" customHeight="1" thickTop="1" thickBot="1" x14ac:dyDescent="0.25">
      <c r="A11" s="216" t="s">
        <v>9</v>
      </c>
      <c r="B11" s="216" t="s">
        <v>62</v>
      </c>
      <c r="C11" s="216" t="s">
        <v>63</v>
      </c>
    </row>
    <row r="12" spans="1:4" ht="30" customHeight="1" thickTop="1" x14ac:dyDescent="0.25">
      <c r="A12" s="217"/>
      <c r="B12" s="218"/>
      <c r="C12" s="219"/>
    </row>
    <row r="13" spans="1:4" ht="30" customHeight="1" x14ac:dyDescent="0.25">
      <c r="A13" s="182"/>
      <c r="B13" s="183"/>
      <c r="C13" s="185"/>
    </row>
    <row r="14" spans="1:4" ht="30" customHeight="1" x14ac:dyDescent="0.25">
      <c r="A14" s="182"/>
      <c r="B14" s="183"/>
      <c r="C14" s="185"/>
    </row>
    <row r="15" spans="1:4" ht="30" customHeight="1" thickBot="1" x14ac:dyDescent="0.3">
      <c r="A15" s="187"/>
      <c r="B15" s="188"/>
      <c r="C15" s="212"/>
    </row>
    <row r="16" spans="1:4" ht="30" customHeight="1" thickTop="1" x14ac:dyDescent="0.25">
      <c r="A16" s="213"/>
      <c r="B16" s="214"/>
      <c r="C16" s="220"/>
    </row>
    <row r="17" spans="1:4" ht="42" customHeight="1" thickBot="1" x14ac:dyDescent="0.25">
      <c r="A17" s="176"/>
      <c r="B17" s="210" t="str">
        <f>B1</f>
        <v>VI Raid Sierra de la Mosca y Llanos de Sierra de Fuentes 05/05/2012</v>
      </c>
      <c r="C17" s="210"/>
      <c r="D17" s="210"/>
    </row>
    <row r="18" spans="1:4" ht="50.1" customHeight="1" thickTop="1" thickBot="1" x14ac:dyDescent="0.25">
      <c r="A18" s="376" t="s">
        <v>65</v>
      </c>
      <c r="B18" s="377"/>
      <c r="C18" s="378"/>
    </row>
    <row r="19" spans="1:4" ht="24.95" customHeight="1" thickTop="1" thickBot="1" x14ac:dyDescent="0.25">
      <c r="A19" s="216" t="s">
        <v>9</v>
      </c>
      <c r="B19" s="216" t="s">
        <v>62</v>
      </c>
      <c r="C19" s="216" t="s">
        <v>63</v>
      </c>
    </row>
    <row r="20" spans="1:4" ht="30" customHeight="1" thickTop="1" x14ac:dyDescent="0.25">
      <c r="A20" s="217"/>
      <c r="B20" s="218"/>
      <c r="C20" s="219"/>
    </row>
    <row r="21" spans="1:4" ht="30" customHeight="1" x14ac:dyDescent="0.25">
      <c r="A21" s="182"/>
      <c r="B21" s="183"/>
      <c r="C21" s="185"/>
    </row>
    <row r="22" spans="1:4" ht="30" customHeight="1" x14ac:dyDescent="0.25">
      <c r="A22" s="182"/>
      <c r="B22" s="183"/>
      <c r="C22" s="185"/>
    </row>
    <row r="23" spans="1:4" ht="30" customHeight="1" thickBot="1" x14ac:dyDescent="0.3">
      <c r="A23" s="187"/>
      <c r="B23" s="188"/>
      <c r="C23" s="212"/>
    </row>
    <row r="24" spans="1:4" ht="30" customHeight="1" thickTop="1" x14ac:dyDescent="0.25">
      <c r="A24" s="213"/>
      <c r="B24" s="214"/>
      <c r="C24" s="215"/>
    </row>
    <row r="25" spans="1:4" ht="42" customHeight="1" thickBot="1" x14ac:dyDescent="0.25">
      <c r="A25" s="176"/>
      <c r="B25" s="210" t="str">
        <f>B1</f>
        <v>VI Raid Sierra de la Mosca y Llanos de Sierra de Fuentes 05/05/2012</v>
      </c>
      <c r="C25" s="210"/>
      <c r="D25" s="210"/>
    </row>
    <row r="26" spans="1:4" ht="50.1" customHeight="1" thickTop="1" thickBot="1" x14ac:dyDescent="0.25">
      <c r="A26" s="376" t="s">
        <v>64</v>
      </c>
      <c r="B26" s="377"/>
      <c r="C26" s="378"/>
    </row>
    <row r="27" spans="1:4" ht="24.95" customHeight="1" thickTop="1" thickBot="1" x14ac:dyDescent="0.25">
      <c r="A27" s="216" t="s">
        <v>9</v>
      </c>
      <c r="B27" s="216" t="s">
        <v>62</v>
      </c>
      <c r="C27" s="216" t="s">
        <v>63</v>
      </c>
    </row>
    <row r="28" spans="1:4" ht="30" customHeight="1" thickTop="1" x14ac:dyDescent="0.25">
      <c r="A28" s="217"/>
      <c r="B28" s="218"/>
      <c r="C28" s="219"/>
    </row>
    <row r="29" spans="1:4" ht="30" customHeight="1" x14ac:dyDescent="0.25">
      <c r="A29" s="182"/>
      <c r="B29" s="183"/>
      <c r="C29" s="185"/>
    </row>
    <row r="30" spans="1:4" ht="30" customHeight="1" x14ac:dyDescent="0.25">
      <c r="A30" s="182"/>
      <c r="B30" s="183"/>
      <c r="C30" s="185"/>
    </row>
    <row r="31" spans="1:4" ht="30" customHeight="1" thickBot="1" x14ac:dyDescent="0.3">
      <c r="A31" s="187"/>
      <c r="B31" s="188"/>
      <c r="C31" s="212"/>
    </row>
    <row r="32" spans="1:4" ht="30" customHeight="1" thickTop="1" x14ac:dyDescent="0.25">
      <c r="A32" s="213"/>
      <c r="B32" s="214"/>
      <c r="C32" s="215"/>
    </row>
    <row r="33" spans="1:4" ht="42" customHeight="1" thickBot="1" x14ac:dyDescent="0.25">
      <c r="A33" s="176"/>
      <c r="B33" s="210" t="str">
        <f>B1</f>
        <v>VI Raid Sierra de la Mosca y Llanos de Sierra de Fuentes 05/05/2012</v>
      </c>
      <c r="C33" s="210"/>
      <c r="D33" s="210"/>
    </row>
    <row r="34" spans="1:4" ht="50.1" customHeight="1" thickTop="1" thickBot="1" x14ac:dyDescent="0.25">
      <c r="A34" s="376" t="s">
        <v>64</v>
      </c>
      <c r="B34" s="377"/>
      <c r="C34" s="378"/>
    </row>
    <row r="35" spans="1:4" ht="24.95" customHeight="1" thickTop="1" thickBot="1" x14ac:dyDescent="0.25">
      <c r="A35" s="216" t="s">
        <v>9</v>
      </c>
      <c r="B35" s="216" t="s">
        <v>62</v>
      </c>
      <c r="C35" s="216" t="s">
        <v>63</v>
      </c>
    </row>
    <row r="36" spans="1:4" ht="30" customHeight="1" thickTop="1" x14ac:dyDescent="0.25">
      <c r="A36" s="217"/>
      <c r="B36" s="218"/>
      <c r="C36" s="221"/>
    </row>
    <row r="37" spans="1:4" ht="30" customHeight="1" x14ac:dyDescent="0.25">
      <c r="A37" s="182"/>
      <c r="B37" s="183"/>
      <c r="C37" s="185"/>
    </row>
    <row r="38" spans="1:4" ht="30" customHeight="1" x14ac:dyDescent="0.25">
      <c r="A38" s="182"/>
      <c r="B38" s="183"/>
      <c r="C38" s="186"/>
    </row>
    <row r="39" spans="1:4" ht="30" customHeight="1" thickBot="1" x14ac:dyDescent="0.3">
      <c r="A39" s="191"/>
      <c r="B39" s="192"/>
      <c r="C39" s="194"/>
    </row>
    <row r="40" spans="1:4" ht="13.5" thickTop="1" x14ac:dyDescent="0.2"/>
    <row r="41" spans="1:4" ht="30" customHeight="1" x14ac:dyDescent="0.25">
      <c r="A41" s="222"/>
      <c r="B41" s="223"/>
      <c r="C41" s="198"/>
    </row>
    <row r="42" spans="1:4" ht="42" customHeight="1" thickBot="1" x14ac:dyDescent="0.25">
      <c r="A42" s="176"/>
      <c r="B42" s="210" t="str">
        <f>B1</f>
        <v>VI Raid Sierra de la Mosca y Llanos de Sierra de Fuentes 05/05/2012</v>
      </c>
      <c r="C42" s="210"/>
      <c r="D42" s="210"/>
    </row>
    <row r="43" spans="1:4" ht="50.1" customHeight="1" thickTop="1" thickBot="1" x14ac:dyDescent="0.25">
      <c r="A43" s="376" t="s">
        <v>64</v>
      </c>
      <c r="B43" s="377"/>
      <c r="C43" s="378"/>
    </row>
    <row r="44" spans="1:4" ht="24.95" customHeight="1" thickTop="1" thickBot="1" x14ac:dyDescent="0.25">
      <c r="A44" s="216" t="s">
        <v>9</v>
      </c>
      <c r="B44" s="216" t="s">
        <v>62</v>
      </c>
      <c r="C44" s="216" t="s">
        <v>63</v>
      </c>
    </row>
    <row r="45" spans="1:4" ht="30" customHeight="1" thickTop="1" x14ac:dyDescent="0.25">
      <c r="A45" s="217"/>
      <c r="B45" s="218"/>
      <c r="C45" s="221"/>
    </row>
    <row r="46" spans="1:4" ht="30" customHeight="1" x14ac:dyDescent="0.25">
      <c r="A46" s="182"/>
      <c r="B46" s="183"/>
      <c r="C46" s="186"/>
    </row>
    <row r="47" spans="1:4" ht="30" customHeight="1" x14ac:dyDescent="0.25">
      <c r="A47" s="182"/>
      <c r="B47" s="183"/>
      <c r="C47" s="186"/>
    </row>
    <row r="48" spans="1:4" ht="30" customHeight="1" thickBot="1" x14ac:dyDescent="0.3">
      <c r="A48" s="187"/>
      <c r="B48" s="188"/>
      <c r="C48" s="190"/>
    </row>
    <row r="49" spans="1:4" ht="30" customHeight="1" thickTop="1" x14ac:dyDescent="0.25">
      <c r="A49" s="213"/>
      <c r="B49" s="214"/>
      <c r="C49" s="220"/>
    </row>
    <row r="50" spans="1:4" ht="42" customHeight="1" thickBot="1" x14ac:dyDescent="0.25">
      <c r="A50" s="176"/>
      <c r="B50" s="210" t="str">
        <f>B1</f>
        <v>VI Raid Sierra de la Mosca y Llanos de Sierra de Fuentes 05/05/2012</v>
      </c>
      <c r="C50" s="210"/>
      <c r="D50" s="210"/>
    </row>
    <row r="51" spans="1:4" ht="50.1" customHeight="1" thickTop="1" thickBot="1" x14ac:dyDescent="0.25">
      <c r="A51" s="376" t="s">
        <v>64</v>
      </c>
      <c r="B51" s="377"/>
      <c r="C51" s="378"/>
    </row>
    <row r="52" spans="1:4" ht="24.95" customHeight="1" thickTop="1" thickBot="1" x14ac:dyDescent="0.25">
      <c r="A52" s="216" t="s">
        <v>9</v>
      </c>
      <c r="B52" s="216" t="s">
        <v>62</v>
      </c>
      <c r="C52" s="216" t="s">
        <v>63</v>
      </c>
    </row>
    <row r="53" spans="1:4" ht="30" customHeight="1" thickTop="1" x14ac:dyDescent="0.25">
      <c r="A53" s="217"/>
      <c r="B53" s="218"/>
      <c r="C53" s="221"/>
    </row>
    <row r="54" spans="1:4" ht="30" customHeight="1" x14ac:dyDescent="0.25">
      <c r="A54" s="182"/>
      <c r="B54" s="183"/>
      <c r="C54" s="186"/>
    </row>
    <row r="55" spans="1:4" ht="30" customHeight="1" x14ac:dyDescent="0.25">
      <c r="A55" s="182"/>
      <c r="B55" s="183"/>
      <c r="C55" s="186"/>
    </row>
    <row r="56" spans="1:4" ht="30" customHeight="1" thickBot="1" x14ac:dyDescent="0.3">
      <c r="A56" s="187"/>
      <c r="B56" s="188"/>
      <c r="C56" s="190"/>
    </row>
    <row r="57" spans="1:4" ht="30" customHeight="1" thickTop="1" x14ac:dyDescent="0.25">
      <c r="A57" s="213"/>
      <c r="B57" s="214"/>
      <c r="C57" s="220"/>
    </row>
    <row r="58" spans="1:4" ht="42" customHeight="1" thickBot="1" x14ac:dyDescent="0.25">
      <c r="A58" s="176"/>
      <c r="B58" s="210" t="str">
        <f>B1</f>
        <v>VI Raid Sierra de la Mosca y Llanos de Sierra de Fuentes 05/05/2012</v>
      </c>
      <c r="C58" s="210"/>
      <c r="D58" s="210"/>
    </row>
    <row r="59" spans="1:4" ht="50.1" customHeight="1" thickTop="1" thickBot="1" x14ac:dyDescent="0.25">
      <c r="A59" s="376" t="s">
        <v>64</v>
      </c>
      <c r="B59" s="377"/>
      <c r="C59" s="378"/>
    </row>
    <row r="60" spans="1:4" ht="24.95" customHeight="1" thickTop="1" thickBot="1" x14ac:dyDescent="0.25">
      <c r="A60" s="216" t="s">
        <v>9</v>
      </c>
      <c r="B60" s="216" t="s">
        <v>62</v>
      </c>
      <c r="C60" s="216" t="s">
        <v>63</v>
      </c>
    </row>
    <row r="61" spans="1:4" ht="30" customHeight="1" thickTop="1" x14ac:dyDescent="0.25">
      <c r="A61" s="217"/>
      <c r="B61" s="218"/>
      <c r="C61" s="221"/>
    </row>
    <row r="62" spans="1:4" ht="30" customHeight="1" x14ac:dyDescent="0.2">
      <c r="A62" s="224"/>
      <c r="B62" s="183"/>
      <c r="C62" s="186"/>
    </row>
    <row r="63" spans="1:4" ht="30" customHeight="1" x14ac:dyDescent="0.2">
      <c r="A63" s="205"/>
      <c r="B63" s="202"/>
      <c r="C63" s="186"/>
    </row>
    <row r="64" spans="1:4" ht="30" customHeight="1" thickBot="1" x14ac:dyDescent="0.25">
      <c r="A64" s="225"/>
      <c r="B64" s="226"/>
      <c r="C64" s="194"/>
    </row>
    <row r="65" spans="1:3" ht="30" customHeight="1" thickTop="1" x14ac:dyDescent="0.2">
      <c r="A65" s="207"/>
      <c r="B65" s="208"/>
      <c r="C65" s="220"/>
    </row>
    <row r="66" spans="1:3" ht="30" customHeight="1" x14ac:dyDescent="0.2">
      <c r="A66" s="195"/>
      <c r="B66" s="196"/>
      <c r="C66" s="198"/>
    </row>
    <row r="67" spans="1:3" x14ac:dyDescent="0.2">
      <c r="A67" s="195"/>
      <c r="B67" s="196"/>
      <c r="C67" s="198"/>
    </row>
    <row r="68" spans="1:3" x14ac:dyDescent="0.2">
      <c r="A68" s="195"/>
      <c r="B68" s="196"/>
      <c r="C68" s="198"/>
    </row>
    <row r="69" spans="1:3" x14ac:dyDescent="0.2">
      <c r="A69" s="195"/>
      <c r="B69" s="196"/>
      <c r="C69" s="198"/>
    </row>
    <row r="70" spans="1:3" x14ac:dyDescent="0.2">
      <c r="A70" s="195"/>
      <c r="B70" s="196"/>
      <c r="C70" s="198"/>
    </row>
    <row r="71" spans="1:3" x14ac:dyDescent="0.2">
      <c r="A71" s="195"/>
      <c r="B71" s="196"/>
      <c r="C71" s="198"/>
    </row>
    <row r="72" spans="1:3" x14ac:dyDescent="0.2">
      <c r="A72" s="195"/>
      <c r="B72" s="196"/>
      <c r="C72" s="198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1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D72"/>
  <sheetViews>
    <sheetView showGridLines="0" view="pageBreakPreview" topLeftCell="A49" zoomScale="90" zoomScaleNormal="100" zoomScaleSheetLayoutView="90" workbookViewId="0">
      <selection activeCell="B58" sqref="B58"/>
    </sheetView>
  </sheetViews>
  <sheetFormatPr baseColWidth="10" defaultRowHeight="12.75" x14ac:dyDescent="0.2"/>
  <cols>
    <col min="1" max="1" width="27.7109375" style="199" customWidth="1"/>
    <col min="2" max="2" width="43.28515625" style="199" customWidth="1"/>
    <col min="3" max="3" width="31.28515625" style="176" customWidth="1"/>
    <col min="4" max="16384" width="11.42578125" style="176"/>
  </cols>
  <sheetData>
    <row r="1" spans="1:4" ht="42" customHeight="1" thickBot="1" x14ac:dyDescent="0.25">
      <c r="A1" s="176"/>
      <c r="B1" s="210" t="str">
        <f>'Control Vet-Gate 1ª Fase'!B1</f>
        <v>VI Raid Sierra de la Mosca y Llanos de Sierra de Fuentes 05/05/2012</v>
      </c>
      <c r="C1" s="210"/>
      <c r="D1" s="210"/>
    </row>
    <row r="2" spans="1:4" ht="50.1" customHeight="1" thickTop="1" thickBot="1" x14ac:dyDescent="0.25">
      <c r="A2" s="376" t="s">
        <v>66</v>
      </c>
      <c r="B2" s="377"/>
      <c r="C2" s="378"/>
    </row>
    <row r="3" spans="1:4" ht="24.95" customHeight="1" thickTop="1" thickBot="1" x14ac:dyDescent="0.25">
      <c r="A3" s="177" t="s">
        <v>9</v>
      </c>
      <c r="B3" s="211" t="s">
        <v>6</v>
      </c>
      <c r="C3" s="177" t="s">
        <v>6</v>
      </c>
    </row>
    <row r="4" spans="1:4" ht="30" customHeight="1" thickTop="1" x14ac:dyDescent="0.25">
      <c r="A4" s="178"/>
      <c r="B4" s="179"/>
      <c r="C4" s="181"/>
    </row>
    <row r="5" spans="1:4" ht="30" customHeight="1" x14ac:dyDescent="0.25">
      <c r="A5" s="182"/>
      <c r="B5" s="183"/>
      <c r="C5" s="185"/>
    </row>
    <row r="6" spans="1:4" ht="30" customHeight="1" x14ac:dyDescent="0.25">
      <c r="A6" s="182"/>
      <c r="B6" s="183"/>
      <c r="C6" s="185"/>
    </row>
    <row r="7" spans="1:4" ht="30" customHeight="1" thickBot="1" x14ac:dyDescent="0.3">
      <c r="A7" s="187"/>
      <c r="B7" s="188"/>
      <c r="C7" s="212"/>
    </row>
    <row r="8" spans="1:4" ht="30" customHeight="1" thickTop="1" x14ac:dyDescent="0.25">
      <c r="A8" s="213"/>
      <c r="B8" s="214"/>
      <c r="C8" s="215"/>
    </row>
    <row r="9" spans="1:4" ht="42" customHeight="1" thickBot="1" x14ac:dyDescent="0.25">
      <c r="A9" s="176"/>
      <c r="B9" s="210" t="str">
        <f>B1</f>
        <v>VI Raid Sierra de la Mosca y Llanos de Sierra de Fuentes 05/05/2012</v>
      </c>
      <c r="C9" s="210"/>
      <c r="D9" s="210"/>
    </row>
    <row r="10" spans="1:4" ht="50.1" customHeight="1" thickTop="1" thickBot="1" x14ac:dyDescent="0.25">
      <c r="A10" s="376" t="s">
        <v>66</v>
      </c>
      <c r="B10" s="377"/>
      <c r="C10" s="378"/>
    </row>
    <row r="11" spans="1:4" ht="24.95" customHeight="1" thickTop="1" thickBot="1" x14ac:dyDescent="0.25">
      <c r="A11" s="216" t="s">
        <v>9</v>
      </c>
      <c r="B11" s="216" t="s">
        <v>6</v>
      </c>
      <c r="C11" s="216" t="s">
        <v>6</v>
      </c>
    </row>
    <row r="12" spans="1:4" ht="30" customHeight="1" thickTop="1" x14ac:dyDescent="0.25">
      <c r="A12" s="217"/>
      <c r="B12" s="218"/>
      <c r="C12" s="219"/>
    </row>
    <row r="13" spans="1:4" ht="30" customHeight="1" x14ac:dyDescent="0.25">
      <c r="A13" s="182"/>
      <c r="B13" s="183"/>
      <c r="C13" s="185"/>
    </row>
    <row r="14" spans="1:4" ht="30" customHeight="1" x14ac:dyDescent="0.25">
      <c r="A14" s="182"/>
      <c r="B14" s="183"/>
      <c r="C14" s="185"/>
    </row>
    <row r="15" spans="1:4" ht="30" customHeight="1" thickBot="1" x14ac:dyDescent="0.3">
      <c r="A15" s="187"/>
      <c r="B15" s="188"/>
      <c r="C15" s="212"/>
    </row>
    <row r="16" spans="1:4" ht="30" customHeight="1" thickTop="1" x14ac:dyDescent="0.25">
      <c r="A16" s="213"/>
      <c r="B16" s="214"/>
      <c r="C16" s="220"/>
    </row>
    <row r="17" spans="1:4" ht="42" customHeight="1" thickBot="1" x14ac:dyDescent="0.25">
      <c r="A17" s="176"/>
      <c r="B17" s="210" t="str">
        <f>B1</f>
        <v>VI Raid Sierra de la Mosca y Llanos de Sierra de Fuentes 05/05/2012</v>
      </c>
      <c r="C17" s="210"/>
      <c r="D17" s="210"/>
    </row>
    <row r="18" spans="1:4" ht="50.1" customHeight="1" thickTop="1" thickBot="1" x14ac:dyDescent="0.25">
      <c r="A18" s="376" t="s">
        <v>66</v>
      </c>
      <c r="B18" s="377"/>
      <c r="C18" s="378"/>
    </row>
    <row r="19" spans="1:4" ht="24.95" customHeight="1" thickTop="1" thickBot="1" x14ac:dyDescent="0.25">
      <c r="A19" s="216" t="s">
        <v>9</v>
      </c>
      <c r="B19" s="216" t="s">
        <v>6</v>
      </c>
      <c r="C19" s="216" t="s">
        <v>6</v>
      </c>
    </row>
    <row r="20" spans="1:4" ht="30" customHeight="1" thickTop="1" x14ac:dyDescent="0.25">
      <c r="A20" s="217"/>
      <c r="B20" s="218"/>
      <c r="C20" s="219"/>
    </row>
    <row r="21" spans="1:4" ht="30" customHeight="1" x14ac:dyDescent="0.25">
      <c r="A21" s="182"/>
      <c r="B21" s="183"/>
      <c r="C21" s="185"/>
    </row>
    <row r="22" spans="1:4" ht="30" customHeight="1" x14ac:dyDescent="0.25">
      <c r="A22" s="182"/>
      <c r="B22" s="183"/>
      <c r="C22" s="185"/>
    </row>
    <row r="23" spans="1:4" ht="30" customHeight="1" thickBot="1" x14ac:dyDescent="0.3">
      <c r="A23" s="187"/>
      <c r="B23" s="188"/>
      <c r="C23" s="212"/>
    </row>
    <row r="24" spans="1:4" ht="30" customHeight="1" thickTop="1" x14ac:dyDescent="0.25">
      <c r="A24" s="213"/>
      <c r="B24" s="214"/>
      <c r="C24" s="215"/>
    </row>
    <row r="25" spans="1:4" ht="42" customHeight="1" thickBot="1" x14ac:dyDescent="0.25">
      <c r="A25" s="176"/>
      <c r="B25" s="210" t="str">
        <f>B1</f>
        <v>VI Raid Sierra de la Mosca y Llanos de Sierra de Fuentes 05/05/2012</v>
      </c>
      <c r="C25" s="210"/>
      <c r="D25" s="210"/>
    </row>
    <row r="26" spans="1:4" ht="50.1" customHeight="1" thickTop="1" thickBot="1" x14ac:dyDescent="0.25">
      <c r="A26" s="376" t="s">
        <v>66</v>
      </c>
      <c r="B26" s="377"/>
      <c r="C26" s="378"/>
    </row>
    <row r="27" spans="1:4" ht="24.95" customHeight="1" thickTop="1" thickBot="1" x14ac:dyDescent="0.25">
      <c r="A27" s="216" t="s">
        <v>9</v>
      </c>
      <c r="B27" s="216" t="s">
        <v>6</v>
      </c>
      <c r="C27" s="216" t="s">
        <v>6</v>
      </c>
    </row>
    <row r="28" spans="1:4" ht="30" customHeight="1" thickTop="1" x14ac:dyDescent="0.25">
      <c r="A28" s="217"/>
      <c r="B28" s="218"/>
      <c r="C28" s="219"/>
    </row>
    <row r="29" spans="1:4" ht="30" customHeight="1" x14ac:dyDescent="0.25">
      <c r="A29" s="182"/>
      <c r="B29" s="183"/>
      <c r="C29" s="185"/>
    </row>
    <row r="30" spans="1:4" ht="30" customHeight="1" x14ac:dyDescent="0.25">
      <c r="A30" s="182"/>
      <c r="B30" s="183"/>
      <c r="C30" s="185"/>
    </row>
    <row r="31" spans="1:4" ht="30" customHeight="1" thickBot="1" x14ac:dyDescent="0.3">
      <c r="A31" s="187"/>
      <c r="B31" s="188"/>
      <c r="C31" s="212"/>
    </row>
    <row r="32" spans="1:4" ht="30" customHeight="1" thickTop="1" x14ac:dyDescent="0.25">
      <c r="A32" s="213"/>
      <c r="B32" s="214"/>
      <c r="C32" s="215"/>
    </row>
    <row r="33" spans="1:4" ht="42" customHeight="1" thickBot="1" x14ac:dyDescent="0.25">
      <c r="A33" s="176"/>
      <c r="B33" s="210" t="str">
        <f>B1</f>
        <v>VI Raid Sierra de la Mosca y Llanos de Sierra de Fuentes 05/05/2012</v>
      </c>
      <c r="C33" s="210"/>
      <c r="D33" s="210"/>
    </row>
    <row r="34" spans="1:4" ht="50.1" customHeight="1" thickTop="1" thickBot="1" x14ac:dyDescent="0.25">
      <c r="A34" s="376" t="s">
        <v>66</v>
      </c>
      <c r="B34" s="377"/>
      <c r="C34" s="378"/>
    </row>
    <row r="35" spans="1:4" ht="24.95" customHeight="1" thickTop="1" thickBot="1" x14ac:dyDescent="0.25">
      <c r="A35" s="216" t="s">
        <v>9</v>
      </c>
      <c r="B35" s="216" t="s">
        <v>6</v>
      </c>
      <c r="C35" s="216" t="s">
        <v>6</v>
      </c>
    </row>
    <row r="36" spans="1:4" ht="30" customHeight="1" thickTop="1" x14ac:dyDescent="0.25">
      <c r="A36" s="217"/>
      <c r="B36" s="218"/>
      <c r="C36" s="221"/>
    </row>
    <row r="37" spans="1:4" ht="30" customHeight="1" x14ac:dyDescent="0.25">
      <c r="A37" s="182"/>
      <c r="B37" s="183"/>
      <c r="C37" s="185"/>
    </row>
    <row r="38" spans="1:4" ht="30" customHeight="1" x14ac:dyDescent="0.25">
      <c r="A38" s="182"/>
      <c r="B38" s="183"/>
      <c r="C38" s="186"/>
    </row>
    <row r="39" spans="1:4" ht="30" customHeight="1" thickBot="1" x14ac:dyDescent="0.3">
      <c r="A39" s="191"/>
      <c r="B39" s="192"/>
      <c r="C39" s="194"/>
    </row>
    <row r="40" spans="1:4" ht="13.5" thickTop="1" x14ac:dyDescent="0.2"/>
    <row r="41" spans="1:4" ht="30" customHeight="1" x14ac:dyDescent="0.25">
      <c r="A41" s="222"/>
      <c r="B41" s="223"/>
      <c r="C41" s="198"/>
    </row>
    <row r="42" spans="1:4" ht="42" customHeight="1" thickBot="1" x14ac:dyDescent="0.25">
      <c r="A42" s="176"/>
      <c r="B42" s="210" t="str">
        <f>B1</f>
        <v>VI Raid Sierra de la Mosca y Llanos de Sierra de Fuentes 05/05/2012</v>
      </c>
      <c r="C42" s="210"/>
      <c r="D42" s="210"/>
    </row>
    <row r="43" spans="1:4" ht="50.1" customHeight="1" thickTop="1" thickBot="1" x14ac:dyDescent="0.25">
      <c r="A43" s="376" t="s">
        <v>66</v>
      </c>
      <c r="B43" s="377"/>
      <c r="C43" s="378"/>
    </row>
    <row r="44" spans="1:4" ht="24.95" customHeight="1" thickTop="1" thickBot="1" x14ac:dyDescent="0.25">
      <c r="A44" s="216" t="s">
        <v>9</v>
      </c>
      <c r="B44" s="216" t="s">
        <v>6</v>
      </c>
      <c r="C44" s="216" t="s">
        <v>6</v>
      </c>
    </row>
    <row r="45" spans="1:4" ht="30" customHeight="1" thickTop="1" x14ac:dyDescent="0.25">
      <c r="A45" s="217"/>
      <c r="B45" s="218"/>
      <c r="C45" s="221"/>
    </row>
    <row r="46" spans="1:4" ht="30" customHeight="1" x14ac:dyDescent="0.25">
      <c r="A46" s="182"/>
      <c r="B46" s="183"/>
      <c r="C46" s="186"/>
    </row>
    <row r="47" spans="1:4" ht="30" customHeight="1" x14ac:dyDescent="0.25">
      <c r="A47" s="182"/>
      <c r="B47" s="183"/>
      <c r="C47" s="186"/>
    </row>
    <row r="48" spans="1:4" ht="30" customHeight="1" thickBot="1" x14ac:dyDescent="0.3">
      <c r="A48" s="187"/>
      <c r="B48" s="188"/>
      <c r="C48" s="190"/>
    </row>
    <row r="49" spans="1:4" ht="30" customHeight="1" thickTop="1" x14ac:dyDescent="0.25">
      <c r="A49" s="213"/>
      <c r="B49" s="214"/>
      <c r="C49" s="220"/>
    </row>
    <row r="50" spans="1:4" ht="42" customHeight="1" thickBot="1" x14ac:dyDescent="0.25">
      <c r="A50" s="176"/>
      <c r="B50" s="210" t="str">
        <f>B1</f>
        <v>VI Raid Sierra de la Mosca y Llanos de Sierra de Fuentes 05/05/2012</v>
      </c>
      <c r="C50" s="210"/>
      <c r="D50" s="210"/>
    </row>
    <row r="51" spans="1:4" ht="50.1" customHeight="1" thickTop="1" thickBot="1" x14ac:dyDescent="0.25">
      <c r="A51" s="376" t="s">
        <v>66</v>
      </c>
      <c r="B51" s="377"/>
      <c r="C51" s="378"/>
    </row>
    <row r="52" spans="1:4" ht="24.95" customHeight="1" thickTop="1" thickBot="1" x14ac:dyDescent="0.25">
      <c r="A52" s="216" t="s">
        <v>9</v>
      </c>
      <c r="B52" s="216" t="s">
        <v>6</v>
      </c>
      <c r="C52" s="216" t="s">
        <v>6</v>
      </c>
    </row>
    <row r="53" spans="1:4" ht="30" customHeight="1" thickTop="1" x14ac:dyDescent="0.25">
      <c r="A53" s="217"/>
      <c r="B53" s="218"/>
      <c r="C53" s="221"/>
    </row>
    <row r="54" spans="1:4" ht="30" customHeight="1" x14ac:dyDescent="0.25">
      <c r="A54" s="182"/>
      <c r="B54" s="183"/>
      <c r="C54" s="186"/>
    </row>
    <row r="55" spans="1:4" ht="30" customHeight="1" x14ac:dyDescent="0.25">
      <c r="A55" s="182"/>
      <c r="B55" s="183"/>
      <c r="C55" s="186"/>
    </row>
    <row r="56" spans="1:4" ht="30" customHeight="1" thickBot="1" x14ac:dyDescent="0.3">
      <c r="A56" s="187"/>
      <c r="B56" s="188"/>
      <c r="C56" s="190"/>
    </row>
    <row r="57" spans="1:4" ht="30" customHeight="1" thickTop="1" x14ac:dyDescent="0.25">
      <c r="A57" s="213"/>
      <c r="B57" s="214"/>
      <c r="C57" s="220"/>
    </row>
    <row r="58" spans="1:4" ht="42" customHeight="1" thickBot="1" x14ac:dyDescent="0.25">
      <c r="A58" s="176"/>
      <c r="B58" s="210" t="str">
        <f>B1</f>
        <v>VI Raid Sierra de la Mosca y Llanos de Sierra de Fuentes 05/05/2012</v>
      </c>
      <c r="C58" s="210"/>
      <c r="D58" s="210"/>
    </row>
    <row r="59" spans="1:4" ht="50.1" customHeight="1" thickTop="1" thickBot="1" x14ac:dyDescent="0.25">
      <c r="A59" s="376" t="s">
        <v>66</v>
      </c>
      <c r="B59" s="377"/>
      <c r="C59" s="378"/>
    </row>
    <row r="60" spans="1:4" ht="24.95" customHeight="1" thickTop="1" thickBot="1" x14ac:dyDescent="0.25">
      <c r="A60" s="216" t="s">
        <v>9</v>
      </c>
      <c r="B60" s="216" t="s">
        <v>6</v>
      </c>
      <c r="C60" s="216" t="s">
        <v>6</v>
      </c>
    </row>
    <row r="61" spans="1:4" ht="30" customHeight="1" thickTop="1" x14ac:dyDescent="0.25">
      <c r="A61" s="217"/>
      <c r="B61" s="218"/>
      <c r="C61" s="221"/>
    </row>
    <row r="62" spans="1:4" ht="30" customHeight="1" x14ac:dyDescent="0.2">
      <c r="A62" s="224"/>
      <c r="B62" s="183"/>
      <c r="C62" s="186"/>
    </row>
    <row r="63" spans="1:4" ht="30" customHeight="1" x14ac:dyDescent="0.2">
      <c r="A63" s="205"/>
      <c r="B63" s="202"/>
      <c r="C63" s="186"/>
    </row>
    <row r="64" spans="1:4" ht="30" customHeight="1" thickBot="1" x14ac:dyDescent="0.25">
      <c r="A64" s="225"/>
      <c r="B64" s="226"/>
      <c r="C64" s="194"/>
    </row>
    <row r="65" spans="1:3" ht="30" customHeight="1" thickTop="1" x14ac:dyDescent="0.2">
      <c r="A65" s="207"/>
      <c r="B65" s="208"/>
      <c r="C65" s="220"/>
    </row>
    <row r="66" spans="1:3" ht="30" customHeight="1" x14ac:dyDescent="0.2">
      <c r="A66" s="195"/>
      <c r="B66" s="196"/>
      <c r="C66" s="198"/>
    </row>
    <row r="67" spans="1:3" x14ac:dyDescent="0.2">
      <c r="A67" s="195"/>
      <c r="B67" s="196"/>
      <c r="C67" s="198"/>
    </row>
    <row r="68" spans="1:3" x14ac:dyDescent="0.2">
      <c r="A68" s="195"/>
      <c r="B68" s="196"/>
      <c r="C68" s="198"/>
    </row>
    <row r="69" spans="1:3" x14ac:dyDescent="0.2">
      <c r="A69" s="195"/>
      <c r="B69" s="196"/>
      <c r="C69" s="198"/>
    </row>
    <row r="70" spans="1:3" x14ac:dyDescent="0.2">
      <c r="A70" s="195"/>
      <c r="B70" s="196"/>
      <c r="C70" s="198"/>
    </row>
    <row r="71" spans="1:3" x14ac:dyDescent="0.2">
      <c r="A71" s="195"/>
      <c r="B71" s="196"/>
      <c r="C71" s="198"/>
    </row>
    <row r="72" spans="1:3" x14ac:dyDescent="0.2">
      <c r="A72" s="195"/>
      <c r="B72" s="196"/>
      <c r="C72" s="198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2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E41"/>
  <sheetViews>
    <sheetView showGridLines="0" zoomScaleNormal="100" zoomScaleSheetLayoutView="100" workbookViewId="0">
      <selection activeCell="B58" sqref="B58"/>
    </sheetView>
  </sheetViews>
  <sheetFormatPr baseColWidth="10" defaultRowHeight="12.75" x14ac:dyDescent="0.2"/>
  <cols>
    <col min="1" max="1" width="18.85546875" style="199" customWidth="1"/>
    <col min="2" max="2" width="13.5703125" style="199" customWidth="1"/>
    <col min="3" max="4" width="33.7109375" style="176" customWidth="1"/>
    <col min="5" max="5" width="33" style="176" customWidth="1"/>
    <col min="6" max="16384" width="11.42578125" style="176"/>
  </cols>
  <sheetData>
    <row r="1" spans="1:5" ht="50.1" customHeight="1" thickTop="1" thickBot="1" x14ac:dyDescent="0.25">
      <c r="A1" s="376" t="s">
        <v>67</v>
      </c>
      <c r="B1" s="377"/>
      <c r="C1" s="377"/>
      <c r="D1" s="377"/>
      <c r="E1" s="378"/>
    </row>
    <row r="2" spans="1:5" ht="24.95" customHeight="1" thickTop="1" x14ac:dyDescent="0.2">
      <c r="A2" s="379" t="s">
        <v>9</v>
      </c>
      <c r="B2" s="381" t="s">
        <v>5</v>
      </c>
      <c r="C2" s="379" t="s">
        <v>0</v>
      </c>
      <c r="D2" s="379" t="s">
        <v>1</v>
      </c>
      <c r="E2" s="379" t="s">
        <v>6</v>
      </c>
    </row>
    <row r="3" spans="1:5" ht="13.5" thickBot="1" x14ac:dyDescent="0.25">
      <c r="A3" s="380"/>
      <c r="B3" s="382"/>
      <c r="C3" s="380"/>
      <c r="D3" s="380"/>
      <c r="E3" s="380"/>
    </row>
    <row r="4" spans="1:5" ht="33" customHeight="1" thickTop="1" x14ac:dyDescent="0.25">
      <c r="A4" s="178"/>
      <c r="B4" s="179"/>
      <c r="C4" s="180">
        <v>0</v>
      </c>
      <c r="D4" s="180">
        <v>0</v>
      </c>
      <c r="E4" s="181"/>
    </row>
    <row r="5" spans="1:5" ht="33" customHeight="1" x14ac:dyDescent="0.25">
      <c r="A5" s="182"/>
      <c r="B5" s="183"/>
      <c r="C5" s="184">
        <v>0</v>
      </c>
      <c r="D5" s="184">
        <v>0</v>
      </c>
      <c r="E5" s="185"/>
    </row>
    <row r="6" spans="1:5" ht="33" customHeight="1" x14ac:dyDescent="0.25">
      <c r="A6" s="182"/>
      <c r="B6" s="183"/>
      <c r="C6" s="184">
        <v>0</v>
      </c>
      <c r="D6" s="184">
        <v>0</v>
      </c>
      <c r="E6" s="185"/>
    </row>
    <row r="7" spans="1:5" ht="33" customHeight="1" x14ac:dyDescent="0.25">
      <c r="A7" s="182"/>
      <c r="B7" s="183"/>
      <c r="C7" s="184">
        <v>0</v>
      </c>
      <c r="D7" s="184">
        <v>0</v>
      </c>
      <c r="E7" s="185"/>
    </row>
    <row r="8" spans="1:5" ht="33" customHeight="1" x14ac:dyDescent="0.25">
      <c r="A8" s="182"/>
      <c r="B8" s="183"/>
      <c r="C8" s="184">
        <v>0</v>
      </c>
      <c r="D8" s="184">
        <v>0</v>
      </c>
      <c r="E8" s="185"/>
    </row>
    <row r="9" spans="1:5" ht="33" customHeight="1" x14ac:dyDescent="0.25">
      <c r="A9" s="182"/>
      <c r="B9" s="183"/>
      <c r="C9" s="184">
        <v>0</v>
      </c>
      <c r="D9" s="184">
        <v>0</v>
      </c>
      <c r="E9" s="185"/>
    </row>
    <row r="10" spans="1:5" ht="33" customHeight="1" x14ac:dyDescent="0.25">
      <c r="A10" s="182"/>
      <c r="B10" s="183"/>
      <c r="C10" s="184">
        <v>0</v>
      </c>
      <c r="D10" s="184">
        <v>0</v>
      </c>
      <c r="E10" s="185"/>
    </row>
    <row r="11" spans="1:5" ht="33" customHeight="1" x14ac:dyDescent="0.25">
      <c r="A11" s="182"/>
      <c r="B11" s="183"/>
      <c r="C11" s="184">
        <v>0</v>
      </c>
      <c r="D11" s="184">
        <v>0</v>
      </c>
      <c r="E11" s="186"/>
    </row>
    <row r="12" spans="1:5" ht="33" customHeight="1" x14ac:dyDescent="0.25">
      <c r="A12" s="182"/>
      <c r="B12" s="183"/>
      <c r="C12" s="184">
        <v>0</v>
      </c>
      <c r="D12" s="184">
        <v>0</v>
      </c>
      <c r="E12" s="185"/>
    </row>
    <row r="13" spans="1:5" ht="33" customHeight="1" x14ac:dyDescent="0.25">
      <c r="A13" s="182"/>
      <c r="B13" s="183"/>
      <c r="C13" s="184">
        <v>0</v>
      </c>
      <c r="D13" s="184">
        <v>0</v>
      </c>
      <c r="E13" s="185"/>
    </row>
    <row r="14" spans="1:5" ht="33" customHeight="1" x14ac:dyDescent="0.25">
      <c r="A14" s="182"/>
      <c r="B14" s="183"/>
      <c r="C14" s="184">
        <v>0</v>
      </c>
      <c r="D14" s="184">
        <v>0</v>
      </c>
      <c r="E14" s="185"/>
    </row>
    <row r="15" spans="1:5" ht="33" customHeight="1" x14ac:dyDescent="0.25">
      <c r="A15" s="182"/>
      <c r="B15" s="183"/>
      <c r="C15" s="184">
        <v>0</v>
      </c>
      <c r="D15" s="184">
        <v>0</v>
      </c>
      <c r="E15" s="185"/>
    </row>
    <row r="16" spans="1:5" ht="33" customHeight="1" x14ac:dyDescent="0.25">
      <c r="A16" s="182"/>
      <c r="B16" s="183"/>
      <c r="C16" s="184">
        <v>0</v>
      </c>
      <c r="D16" s="184">
        <v>0</v>
      </c>
      <c r="E16" s="185"/>
    </row>
    <row r="17" spans="1:5" ht="33" customHeight="1" x14ac:dyDescent="0.25">
      <c r="A17" s="182"/>
      <c r="B17" s="183"/>
      <c r="C17" s="184">
        <v>0</v>
      </c>
      <c r="D17" s="184">
        <v>0</v>
      </c>
      <c r="E17" s="185"/>
    </row>
    <row r="18" spans="1:5" ht="33" customHeight="1" x14ac:dyDescent="0.25">
      <c r="A18" s="182"/>
      <c r="B18" s="183"/>
      <c r="C18" s="184">
        <v>0</v>
      </c>
      <c r="D18" s="184">
        <v>0</v>
      </c>
      <c r="E18" s="185"/>
    </row>
    <row r="19" spans="1:5" ht="33" customHeight="1" x14ac:dyDescent="0.25">
      <c r="A19" s="182"/>
      <c r="B19" s="183"/>
      <c r="C19" s="184">
        <v>0</v>
      </c>
      <c r="D19" s="184">
        <v>0</v>
      </c>
      <c r="E19" s="185"/>
    </row>
    <row r="20" spans="1:5" ht="33" customHeight="1" x14ac:dyDescent="0.25">
      <c r="A20" s="182"/>
      <c r="B20" s="183"/>
      <c r="C20" s="184">
        <v>0</v>
      </c>
      <c r="D20" s="184">
        <v>0</v>
      </c>
      <c r="E20" s="186"/>
    </row>
    <row r="21" spans="1:5" ht="33" customHeight="1" x14ac:dyDescent="0.25">
      <c r="A21" s="182"/>
      <c r="B21" s="183"/>
      <c r="C21" s="184">
        <v>0</v>
      </c>
      <c r="D21" s="184">
        <v>0</v>
      </c>
      <c r="E21" s="185"/>
    </row>
    <row r="22" spans="1:5" ht="33" customHeight="1" x14ac:dyDescent="0.25">
      <c r="A22" s="182"/>
      <c r="B22" s="183"/>
      <c r="C22" s="184">
        <v>0</v>
      </c>
      <c r="D22" s="184">
        <v>0</v>
      </c>
      <c r="E22" s="186"/>
    </row>
    <row r="23" spans="1:5" ht="33" customHeight="1" x14ac:dyDescent="0.25">
      <c r="A23" s="182"/>
      <c r="B23" s="183"/>
      <c r="C23" s="184">
        <v>0</v>
      </c>
      <c r="D23" s="184">
        <v>0</v>
      </c>
      <c r="E23" s="186"/>
    </row>
    <row r="24" spans="1:5" ht="33" customHeight="1" x14ac:dyDescent="0.25">
      <c r="A24" s="182"/>
      <c r="B24" s="183"/>
      <c r="C24" s="184">
        <v>0</v>
      </c>
      <c r="D24" s="184">
        <v>0</v>
      </c>
      <c r="E24" s="186"/>
    </row>
    <row r="25" spans="1:5" ht="33" customHeight="1" x14ac:dyDescent="0.25">
      <c r="A25" s="182"/>
      <c r="B25" s="183"/>
      <c r="C25" s="184">
        <v>0</v>
      </c>
      <c r="D25" s="184">
        <v>0</v>
      </c>
      <c r="E25" s="186"/>
    </row>
    <row r="26" spans="1:5" ht="33" customHeight="1" x14ac:dyDescent="0.25">
      <c r="A26" s="182"/>
      <c r="B26" s="183"/>
      <c r="C26" s="184">
        <v>0</v>
      </c>
      <c r="D26" s="184">
        <v>0</v>
      </c>
      <c r="E26" s="186"/>
    </row>
    <row r="27" spans="1:5" ht="33" customHeight="1" x14ac:dyDescent="0.25">
      <c r="A27" s="182"/>
      <c r="B27" s="183"/>
      <c r="C27" s="184">
        <v>0</v>
      </c>
      <c r="D27" s="184">
        <v>0</v>
      </c>
      <c r="E27" s="186"/>
    </row>
    <row r="28" spans="1:5" ht="33" customHeight="1" x14ac:dyDescent="0.25">
      <c r="A28" s="182"/>
      <c r="B28" s="183"/>
      <c r="C28" s="184">
        <v>0</v>
      </c>
      <c r="D28" s="184">
        <v>0</v>
      </c>
      <c r="E28" s="186"/>
    </row>
    <row r="29" spans="1:5" ht="33" customHeight="1" x14ac:dyDescent="0.25">
      <c r="A29" s="182"/>
      <c r="B29" s="183"/>
      <c r="C29" s="184">
        <v>0</v>
      </c>
      <c r="D29" s="184">
        <v>0</v>
      </c>
      <c r="E29" s="186"/>
    </row>
    <row r="30" spans="1:5" ht="33" customHeight="1" x14ac:dyDescent="0.25">
      <c r="A30" s="187"/>
      <c r="B30" s="188"/>
      <c r="C30" s="189">
        <v>0</v>
      </c>
      <c r="D30" s="189">
        <v>0</v>
      </c>
      <c r="E30" s="190"/>
    </row>
    <row r="31" spans="1:5" ht="33" customHeight="1" thickBot="1" x14ac:dyDescent="0.3">
      <c r="A31" s="191"/>
      <c r="B31" s="192"/>
      <c r="C31" s="193">
        <v>0</v>
      </c>
      <c r="D31" s="193">
        <v>0</v>
      </c>
      <c r="E31" s="194"/>
    </row>
    <row r="32" spans="1:5" ht="12" customHeight="1" thickTop="1" x14ac:dyDescent="0.2">
      <c r="A32" s="195"/>
      <c r="B32" s="196"/>
      <c r="C32" s="197"/>
      <c r="D32" s="197"/>
      <c r="E32" s="198"/>
    </row>
    <row r="33" spans="1:5" ht="12" customHeight="1" x14ac:dyDescent="0.2">
      <c r="A33" s="195"/>
      <c r="B33" s="196"/>
      <c r="C33" s="197"/>
      <c r="D33" s="197"/>
      <c r="E33" s="198"/>
    </row>
    <row r="34" spans="1:5" ht="30" customHeight="1" x14ac:dyDescent="0.2">
      <c r="A34" s="195"/>
      <c r="B34" s="196"/>
      <c r="C34" s="197"/>
      <c r="D34" s="197"/>
      <c r="E34" s="198"/>
    </row>
    <row r="35" spans="1:5" ht="30" customHeight="1" x14ac:dyDescent="0.2">
      <c r="A35" s="195"/>
      <c r="B35" s="196"/>
      <c r="C35" s="197"/>
      <c r="D35" s="197"/>
      <c r="E35" s="198"/>
    </row>
    <row r="36" spans="1:5" x14ac:dyDescent="0.2">
      <c r="A36" s="195"/>
      <c r="B36" s="196"/>
      <c r="C36" s="197"/>
      <c r="D36" s="197"/>
      <c r="E36" s="198"/>
    </row>
    <row r="37" spans="1:5" x14ac:dyDescent="0.2">
      <c r="A37" s="195"/>
      <c r="B37" s="196"/>
      <c r="C37" s="197"/>
      <c r="D37" s="197"/>
      <c r="E37" s="198"/>
    </row>
    <row r="38" spans="1:5" x14ac:dyDescent="0.2">
      <c r="A38" s="195"/>
      <c r="B38" s="196"/>
      <c r="C38" s="197"/>
      <c r="D38" s="197"/>
      <c r="E38" s="198"/>
    </row>
    <row r="39" spans="1:5" x14ac:dyDescent="0.2">
      <c r="A39" s="195"/>
      <c r="B39" s="196"/>
      <c r="C39" s="197"/>
      <c r="D39" s="197"/>
      <c r="E39" s="198"/>
    </row>
    <row r="40" spans="1:5" x14ac:dyDescent="0.2">
      <c r="A40" s="195"/>
      <c r="B40" s="196"/>
      <c r="C40" s="197"/>
      <c r="D40" s="197"/>
      <c r="E40" s="198"/>
    </row>
    <row r="41" spans="1:5" x14ac:dyDescent="0.2">
      <c r="A41" s="195"/>
      <c r="B41" s="196"/>
      <c r="C41" s="197"/>
      <c r="D41" s="197"/>
      <c r="E41" s="198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1" right="0.19685039370078741" top="1.5748031496062993" bottom="0.15748031496062992" header="0.47244094488188981" footer="0"/>
  <pageSetup paperSize="9" scale="72" orientation="portrait" r:id="rId1"/>
  <headerFooter alignWithMargins="0">
    <oddHeader xml:space="preserve">&amp;L&amp;G&amp;C&amp;"Arial,Negrita Cursiva"&amp;14
&amp;16VI RAID Sierra de la Mosca y
Llanos de sierra de Fuentes 2012&amp;R&amp;"Arial Black,Normal"&amp;12&amp;G
&amp;D 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F40"/>
  <sheetViews>
    <sheetView showGridLines="0" zoomScaleNormal="100" zoomScaleSheetLayoutView="100" workbookViewId="0">
      <selection activeCell="B58" sqref="B58"/>
    </sheetView>
  </sheetViews>
  <sheetFormatPr baseColWidth="10" defaultRowHeight="12.75" x14ac:dyDescent="0.2"/>
  <cols>
    <col min="1" max="1" width="19.28515625" style="199" customWidth="1"/>
    <col min="2" max="2" width="13.5703125" style="199" customWidth="1"/>
    <col min="3" max="4" width="33.7109375" style="176" customWidth="1"/>
    <col min="5" max="6" width="30.7109375" style="176" customWidth="1"/>
    <col min="7" max="16384" width="11.42578125" style="176"/>
  </cols>
  <sheetData>
    <row r="1" spans="1:6" ht="57" customHeight="1" thickTop="1" thickBot="1" x14ac:dyDescent="0.25">
      <c r="A1" s="376" t="s">
        <v>68</v>
      </c>
      <c r="B1" s="377"/>
      <c r="C1" s="377"/>
      <c r="D1" s="377"/>
      <c r="E1" s="377"/>
      <c r="F1" s="378"/>
    </row>
    <row r="2" spans="1:6" ht="24.75" customHeight="1" thickTop="1" x14ac:dyDescent="0.2">
      <c r="A2" s="379" t="s">
        <v>9</v>
      </c>
      <c r="B2" s="379" t="s">
        <v>5</v>
      </c>
      <c r="C2" s="379" t="s">
        <v>0</v>
      </c>
      <c r="D2" s="379" t="s">
        <v>1</v>
      </c>
      <c r="E2" s="379" t="s">
        <v>62</v>
      </c>
      <c r="F2" s="383" t="s">
        <v>63</v>
      </c>
    </row>
    <row r="3" spans="1:6" ht="45.75" customHeight="1" thickBot="1" x14ac:dyDescent="0.25">
      <c r="A3" s="380"/>
      <c r="B3" s="380"/>
      <c r="C3" s="380"/>
      <c r="D3" s="380"/>
      <c r="E3" s="380"/>
      <c r="F3" s="384"/>
    </row>
    <row r="4" spans="1:6" ht="36.950000000000003" customHeight="1" thickTop="1" x14ac:dyDescent="0.25">
      <c r="A4" s="178"/>
      <c r="B4" s="179"/>
      <c r="C4" s="180">
        <v>0</v>
      </c>
      <c r="D4" s="180">
        <v>0</v>
      </c>
      <c r="E4" s="200"/>
      <c r="F4" s="201"/>
    </row>
    <row r="5" spans="1:6" ht="36.950000000000003" customHeight="1" x14ac:dyDescent="0.25">
      <c r="A5" s="182"/>
      <c r="B5" s="183"/>
      <c r="C5" s="184">
        <v>0</v>
      </c>
      <c r="D5" s="184">
        <v>0</v>
      </c>
      <c r="E5" s="202"/>
      <c r="F5" s="203"/>
    </row>
    <row r="6" spans="1:6" ht="36.950000000000003" customHeight="1" x14ac:dyDescent="0.25">
      <c r="A6" s="182"/>
      <c r="B6" s="183"/>
      <c r="C6" s="184">
        <v>0</v>
      </c>
      <c r="D6" s="184">
        <v>0</v>
      </c>
      <c r="E6" s="202"/>
      <c r="F6" s="204"/>
    </row>
    <row r="7" spans="1:6" ht="36.950000000000003" customHeight="1" x14ac:dyDescent="0.25">
      <c r="A7" s="182"/>
      <c r="B7" s="183"/>
      <c r="C7" s="184">
        <v>0</v>
      </c>
      <c r="D7" s="184">
        <v>0</v>
      </c>
      <c r="E7" s="202"/>
      <c r="F7" s="203"/>
    </row>
    <row r="8" spans="1:6" ht="36.950000000000003" customHeight="1" x14ac:dyDescent="0.25">
      <c r="A8" s="182"/>
      <c r="B8" s="183"/>
      <c r="C8" s="184">
        <v>0</v>
      </c>
      <c r="D8" s="184">
        <v>0</v>
      </c>
      <c r="E8" s="202"/>
      <c r="F8" s="203"/>
    </row>
    <row r="9" spans="1:6" ht="36.950000000000003" customHeight="1" x14ac:dyDescent="0.25">
      <c r="A9" s="182"/>
      <c r="B9" s="183"/>
      <c r="C9" s="184">
        <v>0</v>
      </c>
      <c r="D9" s="184">
        <v>0</v>
      </c>
      <c r="E9" s="202"/>
      <c r="F9" s="203"/>
    </row>
    <row r="10" spans="1:6" ht="36.950000000000003" customHeight="1" x14ac:dyDescent="0.25">
      <c r="A10" s="182"/>
      <c r="B10" s="183"/>
      <c r="C10" s="184">
        <v>0</v>
      </c>
      <c r="D10" s="184">
        <v>0</v>
      </c>
      <c r="E10" s="202"/>
      <c r="F10" s="203"/>
    </row>
    <row r="11" spans="1:6" ht="36.950000000000003" customHeight="1" x14ac:dyDescent="0.25">
      <c r="A11" s="182"/>
      <c r="B11" s="183"/>
      <c r="C11" s="184">
        <v>0</v>
      </c>
      <c r="D11" s="184">
        <v>0</v>
      </c>
      <c r="E11" s="202"/>
      <c r="F11" s="203"/>
    </row>
    <row r="12" spans="1:6" ht="36.950000000000003" customHeight="1" x14ac:dyDescent="0.25">
      <c r="A12" s="182"/>
      <c r="B12" s="183"/>
      <c r="C12" s="184">
        <v>0</v>
      </c>
      <c r="D12" s="184">
        <v>0</v>
      </c>
      <c r="E12" s="202"/>
      <c r="F12" s="203"/>
    </row>
    <row r="13" spans="1:6" ht="36.950000000000003" customHeight="1" x14ac:dyDescent="0.25">
      <c r="A13" s="182"/>
      <c r="B13" s="183"/>
      <c r="C13" s="184">
        <v>0</v>
      </c>
      <c r="D13" s="184">
        <v>0</v>
      </c>
      <c r="E13" s="202"/>
      <c r="F13" s="203"/>
    </row>
    <row r="14" spans="1:6" ht="36.950000000000003" customHeight="1" x14ac:dyDescent="0.25">
      <c r="A14" s="182"/>
      <c r="B14" s="183"/>
      <c r="C14" s="184">
        <v>0</v>
      </c>
      <c r="D14" s="184">
        <v>0</v>
      </c>
      <c r="E14" s="202"/>
      <c r="F14" s="203"/>
    </row>
    <row r="15" spans="1:6" ht="36.950000000000003" customHeight="1" x14ac:dyDescent="0.25">
      <c r="A15" s="182"/>
      <c r="B15" s="183"/>
      <c r="C15" s="184">
        <v>0</v>
      </c>
      <c r="D15" s="184">
        <v>0</v>
      </c>
      <c r="E15" s="202"/>
      <c r="F15" s="203"/>
    </row>
    <row r="16" spans="1:6" ht="36.950000000000003" customHeight="1" x14ac:dyDescent="0.25">
      <c r="A16" s="182"/>
      <c r="B16" s="183"/>
      <c r="C16" s="184">
        <v>0</v>
      </c>
      <c r="D16" s="184">
        <v>0</v>
      </c>
      <c r="E16" s="202"/>
      <c r="F16" s="203"/>
    </row>
    <row r="17" spans="1:6" ht="36.950000000000003" customHeight="1" x14ac:dyDescent="0.25">
      <c r="A17" s="182"/>
      <c r="B17" s="183"/>
      <c r="C17" s="184">
        <v>0</v>
      </c>
      <c r="D17" s="184">
        <v>0</v>
      </c>
      <c r="E17" s="202"/>
      <c r="F17" s="203"/>
    </row>
    <row r="18" spans="1:6" ht="36.950000000000003" customHeight="1" x14ac:dyDescent="0.25">
      <c r="A18" s="182"/>
      <c r="B18" s="183"/>
      <c r="C18" s="184">
        <v>0</v>
      </c>
      <c r="D18" s="184">
        <v>0</v>
      </c>
      <c r="E18" s="202"/>
      <c r="F18" s="203"/>
    </row>
    <row r="19" spans="1:6" ht="36.950000000000003" customHeight="1" x14ac:dyDescent="0.25">
      <c r="A19" s="182"/>
      <c r="B19" s="183"/>
      <c r="C19" s="184">
        <v>0</v>
      </c>
      <c r="D19" s="184">
        <v>0</v>
      </c>
      <c r="E19" s="202"/>
      <c r="F19" s="203"/>
    </row>
    <row r="20" spans="1:6" ht="36.950000000000003" customHeight="1" x14ac:dyDescent="0.25">
      <c r="A20" s="182"/>
      <c r="B20" s="183"/>
      <c r="C20" s="184">
        <v>0</v>
      </c>
      <c r="D20" s="184">
        <v>0</v>
      </c>
      <c r="E20" s="202"/>
      <c r="F20" s="203"/>
    </row>
    <row r="21" spans="1:6" ht="36.950000000000003" customHeight="1" x14ac:dyDescent="0.25">
      <c r="A21" s="182"/>
      <c r="B21" s="183"/>
      <c r="C21" s="184">
        <v>0</v>
      </c>
      <c r="D21" s="184">
        <v>0</v>
      </c>
      <c r="E21" s="202"/>
      <c r="F21" s="203"/>
    </row>
    <row r="22" spans="1:6" ht="36.950000000000003" customHeight="1" x14ac:dyDescent="0.25">
      <c r="A22" s="182"/>
      <c r="B22" s="183"/>
      <c r="C22" s="184">
        <v>0</v>
      </c>
      <c r="D22" s="184">
        <v>0</v>
      </c>
      <c r="E22" s="202"/>
      <c r="F22" s="203"/>
    </row>
    <row r="23" spans="1:6" ht="36.950000000000003" customHeight="1" x14ac:dyDescent="0.25">
      <c r="A23" s="182"/>
      <c r="B23" s="183"/>
      <c r="C23" s="184">
        <v>0</v>
      </c>
      <c r="D23" s="184">
        <v>0</v>
      </c>
      <c r="E23" s="202"/>
      <c r="F23" s="203"/>
    </row>
    <row r="24" spans="1:6" ht="36.950000000000003" customHeight="1" x14ac:dyDescent="0.25">
      <c r="A24" s="182"/>
      <c r="B24" s="183"/>
      <c r="C24" s="184">
        <v>0</v>
      </c>
      <c r="D24" s="184">
        <v>0</v>
      </c>
      <c r="E24" s="202"/>
      <c r="F24" s="203"/>
    </row>
    <row r="25" spans="1:6" ht="36.950000000000003" customHeight="1" x14ac:dyDescent="0.25">
      <c r="A25" s="182"/>
      <c r="B25" s="183"/>
      <c r="C25" s="184">
        <v>0</v>
      </c>
      <c r="D25" s="184">
        <v>0</v>
      </c>
      <c r="E25" s="202"/>
      <c r="F25" s="203"/>
    </row>
    <row r="26" spans="1:6" ht="36.950000000000003" customHeight="1" x14ac:dyDescent="0.25">
      <c r="A26" s="182"/>
      <c r="B26" s="183"/>
      <c r="C26" s="184">
        <v>0</v>
      </c>
      <c r="D26" s="184">
        <v>0</v>
      </c>
      <c r="E26" s="202"/>
      <c r="F26" s="203"/>
    </row>
    <row r="27" spans="1:6" ht="36.950000000000003" customHeight="1" x14ac:dyDescent="0.25">
      <c r="A27" s="182"/>
      <c r="B27" s="183"/>
      <c r="C27" s="184">
        <v>0</v>
      </c>
      <c r="D27" s="184">
        <v>0</v>
      </c>
      <c r="E27" s="202"/>
      <c r="F27" s="203"/>
    </row>
    <row r="28" spans="1:6" ht="36.950000000000003" customHeight="1" x14ac:dyDescent="0.25">
      <c r="A28" s="182"/>
      <c r="B28" s="183"/>
      <c r="C28" s="184">
        <v>0</v>
      </c>
      <c r="D28" s="184">
        <v>0</v>
      </c>
      <c r="E28" s="202"/>
      <c r="F28" s="203"/>
    </row>
    <row r="29" spans="1:6" ht="36.950000000000003" customHeight="1" x14ac:dyDescent="0.25">
      <c r="A29" s="182"/>
      <c r="B29" s="183"/>
      <c r="C29" s="184">
        <v>0</v>
      </c>
      <c r="D29" s="184">
        <v>0</v>
      </c>
      <c r="E29" s="202"/>
      <c r="F29" s="203"/>
    </row>
    <row r="30" spans="1:6" ht="36.950000000000003" customHeight="1" x14ac:dyDescent="0.25">
      <c r="A30" s="182"/>
      <c r="B30" s="183"/>
      <c r="C30" s="184">
        <v>0</v>
      </c>
      <c r="D30" s="184">
        <v>0</v>
      </c>
      <c r="E30" s="202"/>
      <c r="F30" s="203"/>
    </row>
    <row r="31" spans="1:6" ht="36.950000000000003" customHeight="1" x14ac:dyDescent="0.25">
      <c r="A31" s="182"/>
      <c r="B31" s="183"/>
      <c r="C31" s="184">
        <v>0</v>
      </c>
      <c r="D31" s="184">
        <v>0</v>
      </c>
      <c r="E31" s="202"/>
      <c r="F31" s="203"/>
    </row>
    <row r="32" spans="1:6" ht="36.950000000000003" customHeight="1" x14ac:dyDescent="0.25">
      <c r="A32" s="182"/>
      <c r="B32" s="183"/>
      <c r="C32" s="184">
        <v>0</v>
      </c>
      <c r="D32" s="184">
        <v>0</v>
      </c>
      <c r="E32" s="202"/>
      <c r="F32" s="203"/>
    </row>
    <row r="33" spans="1:6" ht="36.950000000000003" customHeight="1" x14ac:dyDescent="0.25">
      <c r="A33" s="182"/>
      <c r="B33" s="183"/>
      <c r="C33" s="184">
        <v>0</v>
      </c>
      <c r="D33" s="184">
        <v>0</v>
      </c>
      <c r="E33" s="202"/>
      <c r="F33" s="203"/>
    </row>
    <row r="34" spans="1:6" ht="36.950000000000003" customHeight="1" thickBot="1" x14ac:dyDescent="0.25">
      <c r="A34" s="205"/>
      <c r="B34" s="202"/>
      <c r="C34" s="184">
        <v>0</v>
      </c>
      <c r="D34" s="184">
        <v>0</v>
      </c>
      <c r="E34" s="202"/>
      <c r="F34" s="206"/>
    </row>
    <row r="35" spans="1:6" ht="12" customHeight="1" thickTop="1" x14ac:dyDescent="0.2">
      <c r="A35" s="207"/>
      <c r="B35" s="208"/>
      <c r="C35" s="209"/>
      <c r="D35" s="209"/>
      <c r="E35" s="208"/>
      <c r="F35" s="208"/>
    </row>
    <row r="36" spans="1:6" ht="20.100000000000001" customHeight="1" x14ac:dyDescent="0.2">
      <c r="A36" s="195"/>
      <c r="B36" s="196"/>
      <c r="C36" s="197"/>
      <c r="D36" s="197"/>
      <c r="E36" s="196"/>
      <c r="F36" s="196"/>
    </row>
    <row r="37" spans="1:6" ht="20.100000000000001" customHeight="1" x14ac:dyDescent="0.2">
      <c r="A37" s="195"/>
      <c r="B37" s="196"/>
      <c r="C37" s="197"/>
      <c r="D37" s="197"/>
      <c r="E37" s="196"/>
      <c r="F37" s="196"/>
    </row>
    <row r="38" spans="1:6" ht="20.100000000000001" customHeight="1" x14ac:dyDescent="0.2">
      <c r="A38" s="195"/>
      <c r="B38" s="196"/>
      <c r="C38" s="197"/>
      <c r="D38" s="197"/>
      <c r="E38" s="196"/>
      <c r="F38" s="196"/>
    </row>
    <row r="39" spans="1:6" ht="20.100000000000001" customHeight="1" x14ac:dyDescent="0.2">
      <c r="A39" s="195"/>
      <c r="B39" s="196"/>
      <c r="C39" s="197"/>
      <c r="D39" s="197"/>
      <c r="E39" s="196"/>
      <c r="F39" s="196"/>
    </row>
    <row r="40" spans="1:6" ht="20.100000000000001" customHeight="1" x14ac:dyDescent="0.2">
      <c r="A40" s="195"/>
      <c r="B40" s="196"/>
      <c r="C40" s="197"/>
      <c r="D40" s="197"/>
      <c r="E40" s="196"/>
      <c r="F40" s="196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27559055118110237" top="1.0236220472440944" bottom="0.27559055118110237" header="0.19685039370078741" footer="0"/>
  <pageSetup paperSize="9" scale="60" orientation="portrait" r:id="rId1"/>
  <headerFooter alignWithMargins="0">
    <oddHeader xml:space="preserve">&amp;L&amp;G&amp;C&amp;"Arial,Negrita"&amp;14
&amp;"Arial,Negrita Cursiva"&amp;16VI RAID Sierra de la Mosca y
Llanos de Sierra de Fuentes 2012&amp;R&amp;"Arial Black,Normal"&amp;12&amp;G
&amp;D 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D72"/>
  <sheetViews>
    <sheetView showGridLines="0" view="pageBreakPreview" topLeftCell="A19" zoomScaleNormal="100" zoomScaleSheetLayoutView="100" workbookViewId="0">
      <selection activeCell="B58" sqref="B58"/>
    </sheetView>
  </sheetViews>
  <sheetFormatPr baseColWidth="10" defaultRowHeight="12.75" x14ac:dyDescent="0.2"/>
  <cols>
    <col min="1" max="1" width="27.7109375" style="199" customWidth="1"/>
    <col min="2" max="2" width="43.28515625" style="199" customWidth="1"/>
    <col min="3" max="3" width="31.28515625" style="176" customWidth="1"/>
    <col min="4" max="16384" width="11.42578125" style="176"/>
  </cols>
  <sheetData>
    <row r="1" spans="1:4" ht="42" customHeight="1" thickBot="1" x14ac:dyDescent="0.25">
      <c r="A1" s="176"/>
      <c r="B1" s="210" t="str">
        <f>'Control Vet-Gate 1ª Fase'!B1</f>
        <v>VI Raid Sierra de la Mosca y Llanos de Sierra de Fuentes 05/05/2012</v>
      </c>
      <c r="C1" s="210"/>
      <c r="D1" s="210"/>
    </row>
    <row r="2" spans="1:4" ht="50.1" customHeight="1" thickTop="1" thickBot="1" x14ac:dyDescent="0.25">
      <c r="A2" s="376" t="s">
        <v>69</v>
      </c>
      <c r="B2" s="377"/>
      <c r="C2" s="378"/>
    </row>
    <row r="3" spans="1:4" ht="24.95" customHeight="1" thickTop="1" thickBot="1" x14ac:dyDescent="0.25">
      <c r="A3" s="177" t="s">
        <v>9</v>
      </c>
      <c r="B3" s="211" t="s">
        <v>62</v>
      </c>
      <c r="C3" s="177" t="s">
        <v>63</v>
      </c>
    </row>
    <row r="4" spans="1:4" ht="30" customHeight="1" thickTop="1" x14ac:dyDescent="0.25">
      <c r="A4" s="178"/>
      <c r="B4" s="179"/>
      <c r="C4" s="181"/>
    </row>
    <row r="5" spans="1:4" ht="30" customHeight="1" x14ac:dyDescent="0.25">
      <c r="A5" s="182"/>
      <c r="B5" s="183"/>
      <c r="C5" s="185"/>
    </row>
    <row r="6" spans="1:4" ht="30" customHeight="1" x14ac:dyDescent="0.25">
      <c r="A6" s="182"/>
      <c r="B6" s="183"/>
      <c r="C6" s="185"/>
    </row>
    <row r="7" spans="1:4" ht="30" customHeight="1" thickBot="1" x14ac:dyDescent="0.3">
      <c r="A7" s="187"/>
      <c r="B7" s="188"/>
      <c r="C7" s="212"/>
    </row>
    <row r="8" spans="1:4" ht="30" customHeight="1" thickTop="1" x14ac:dyDescent="0.25">
      <c r="A8" s="213"/>
      <c r="B8" s="214"/>
      <c r="C8" s="215"/>
    </row>
    <row r="9" spans="1:4" ht="42" customHeight="1" thickBot="1" x14ac:dyDescent="0.25">
      <c r="A9" s="176"/>
      <c r="B9" s="210" t="str">
        <f>B1</f>
        <v>VI Raid Sierra de la Mosca y Llanos de Sierra de Fuentes 05/05/2012</v>
      </c>
      <c r="C9" s="210"/>
      <c r="D9" s="210"/>
    </row>
    <row r="10" spans="1:4" ht="50.1" customHeight="1" thickTop="1" thickBot="1" x14ac:dyDescent="0.25">
      <c r="A10" s="376" t="s">
        <v>69</v>
      </c>
      <c r="B10" s="377"/>
      <c r="C10" s="378"/>
    </row>
    <row r="11" spans="1:4" ht="24.95" customHeight="1" thickTop="1" thickBot="1" x14ac:dyDescent="0.25">
      <c r="A11" s="216" t="s">
        <v>9</v>
      </c>
      <c r="B11" s="216" t="s">
        <v>62</v>
      </c>
      <c r="C11" s="216" t="s">
        <v>63</v>
      </c>
    </row>
    <row r="12" spans="1:4" ht="30" customHeight="1" thickTop="1" x14ac:dyDescent="0.25">
      <c r="A12" s="217"/>
      <c r="B12" s="218"/>
      <c r="C12" s="219"/>
    </row>
    <row r="13" spans="1:4" ht="30" customHeight="1" x14ac:dyDescent="0.25">
      <c r="A13" s="182"/>
      <c r="B13" s="183"/>
      <c r="C13" s="185"/>
    </row>
    <row r="14" spans="1:4" ht="30" customHeight="1" x14ac:dyDescent="0.25">
      <c r="A14" s="182"/>
      <c r="B14" s="183"/>
      <c r="C14" s="185"/>
    </row>
    <row r="15" spans="1:4" ht="30" customHeight="1" thickBot="1" x14ac:dyDescent="0.3">
      <c r="A15" s="187"/>
      <c r="B15" s="188"/>
      <c r="C15" s="212"/>
    </row>
    <row r="16" spans="1:4" ht="30" customHeight="1" thickTop="1" x14ac:dyDescent="0.25">
      <c r="A16" s="213"/>
      <c r="B16" s="214"/>
      <c r="C16" s="220"/>
    </row>
    <row r="17" spans="1:4" ht="42" customHeight="1" thickBot="1" x14ac:dyDescent="0.25">
      <c r="A17" s="176"/>
      <c r="B17" s="210" t="str">
        <f>B1</f>
        <v>VI Raid Sierra de la Mosca y Llanos de Sierra de Fuentes 05/05/2012</v>
      </c>
      <c r="C17" s="210"/>
      <c r="D17" s="210"/>
    </row>
    <row r="18" spans="1:4" ht="50.1" customHeight="1" thickTop="1" thickBot="1" x14ac:dyDescent="0.25">
      <c r="A18" s="376" t="s">
        <v>70</v>
      </c>
      <c r="B18" s="377"/>
      <c r="C18" s="378"/>
    </row>
    <row r="19" spans="1:4" ht="24.95" customHeight="1" thickTop="1" thickBot="1" x14ac:dyDescent="0.25">
      <c r="A19" s="216" t="s">
        <v>9</v>
      </c>
      <c r="B19" s="216" t="s">
        <v>62</v>
      </c>
      <c r="C19" s="216" t="s">
        <v>63</v>
      </c>
    </row>
    <row r="20" spans="1:4" ht="30" customHeight="1" thickTop="1" x14ac:dyDescent="0.25">
      <c r="A20" s="217"/>
      <c r="B20" s="218"/>
      <c r="C20" s="219"/>
    </row>
    <row r="21" spans="1:4" ht="30" customHeight="1" x14ac:dyDescent="0.25">
      <c r="A21" s="182"/>
      <c r="B21" s="183"/>
      <c r="C21" s="185"/>
    </row>
    <row r="22" spans="1:4" ht="30" customHeight="1" x14ac:dyDescent="0.25">
      <c r="A22" s="182"/>
      <c r="B22" s="183"/>
      <c r="C22" s="185"/>
    </row>
    <row r="23" spans="1:4" ht="30" customHeight="1" thickBot="1" x14ac:dyDescent="0.3">
      <c r="A23" s="187"/>
      <c r="B23" s="188"/>
      <c r="C23" s="212"/>
    </row>
    <row r="24" spans="1:4" ht="30" customHeight="1" thickTop="1" x14ac:dyDescent="0.25">
      <c r="A24" s="213"/>
      <c r="B24" s="214"/>
      <c r="C24" s="215"/>
    </row>
    <row r="25" spans="1:4" ht="42" customHeight="1" thickBot="1" x14ac:dyDescent="0.25">
      <c r="A25" s="176"/>
      <c r="B25" s="210" t="str">
        <f>B1</f>
        <v>VI Raid Sierra de la Mosca y Llanos de Sierra de Fuentes 05/05/2012</v>
      </c>
      <c r="C25" s="210"/>
      <c r="D25" s="210"/>
    </row>
    <row r="26" spans="1:4" ht="50.1" customHeight="1" thickTop="1" thickBot="1" x14ac:dyDescent="0.25">
      <c r="A26" s="376" t="s">
        <v>69</v>
      </c>
      <c r="B26" s="377"/>
      <c r="C26" s="378"/>
    </row>
    <row r="27" spans="1:4" ht="24.95" customHeight="1" thickTop="1" thickBot="1" x14ac:dyDescent="0.25">
      <c r="A27" s="216" t="s">
        <v>9</v>
      </c>
      <c r="B27" s="216" t="s">
        <v>62</v>
      </c>
      <c r="C27" s="216" t="s">
        <v>63</v>
      </c>
    </row>
    <row r="28" spans="1:4" ht="30" customHeight="1" thickTop="1" x14ac:dyDescent="0.25">
      <c r="A28" s="217"/>
      <c r="B28" s="218"/>
      <c r="C28" s="219"/>
    </row>
    <row r="29" spans="1:4" ht="30" customHeight="1" x14ac:dyDescent="0.25">
      <c r="A29" s="182"/>
      <c r="B29" s="183"/>
      <c r="C29" s="185"/>
    </row>
    <row r="30" spans="1:4" ht="30" customHeight="1" x14ac:dyDescent="0.25">
      <c r="A30" s="182"/>
      <c r="B30" s="183"/>
      <c r="C30" s="185"/>
    </row>
    <row r="31" spans="1:4" ht="30" customHeight="1" thickBot="1" x14ac:dyDescent="0.3">
      <c r="A31" s="187"/>
      <c r="B31" s="188"/>
      <c r="C31" s="212"/>
    </row>
    <row r="32" spans="1:4" ht="30" customHeight="1" thickTop="1" x14ac:dyDescent="0.25">
      <c r="A32" s="213"/>
      <c r="B32" s="214"/>
      <c r="C32" s="215"/>
    </row>
    <row r="33" spans="1:4" ht="42" customHeight="1" thickBot="1" x14ac:dyDescent="0.25">
      <c r="A33" s="176"/>
      <c r="B33" s="210" t="str">
        <f>B1</f>
        <v>VI Raid Sierra de la Mosca y Llanos de Sierra de Fuentes 05/05/2012</v>
      </c>
      <c r="C33" s="210"/>
      <c r="D33" s="210"/>
    </row>
    <row r="34" spans="1:4" ht="50.1" customHeight="1" thickTop="1" thickBot="1" x14ac:dyDescent="0.25">
      <c r="A34" s="376" t="s">
        <v>69</v>
      </c>
      <c r="B34" s="377"/>
      <c r="C34" s="378"/>
    </row>
    <row r="35" spans="1:4" ht="24.95" customHeight="1" thickTop="1" thickBot="1" x14ac:dyDescent="0.25">
      <c r="A35" s="216" t="s">
        <v>9</v>
      </c>
      <c r="B35" s="216" t="s">
        <v>62</v>
      </c>
      <c r="C35" s="216" t="s">
        <v>63</v>
      </c>
    </row>
    <row r="36" spans="1:4" ht="30" customHeight="1" thickTop="1" x14ac:dyDescent="0.25">
      <c r="A36" s="217"/>
      <c r="B36" s="218"/>
      <c r="C36" s="221"/>
    </row>
    <row r="37" spans="1:4" ht="30" customHeight="1" x14ac:dyDescent="0.25">
      <c r="A37" s="182"/>
      <c r="B37" s="183"/>
      <c r="C37" s="185"/>
    </row>
    <row r="38" spans="1:4" ht="30" customHeight="1" x14ac:dyDescent="0.25">
      <c r="A38" s="182"/>
      <c r="B38" s="183"/>
      <c r="C38" s="186"/>
    </row>
    <row r="39" spans="1:4" ht="30" customHeight="1" thickBot="1" x14ac:dyDescent="0.3">
      <c r="A39" s="191"/>
      <c r="B39" s="192"/>
      <c r="C39" s="194"/>
    </row>
    <row r="40" spans="1:4" ht="13.5" thickTop="1" x14ac:dyDescent="0.2"/>
    <row r="41" spans="1:4" ht="30" customHeight="1" x14ac:dyDescent="0.25">
      <c r="A41" s="222"/>
      <c r="B41" s="223"/>
      <c r="C41" s="198"/>
    </row>
    <row r="42" spans="1:4" ht="42" customHeight="1" thickBot="1" x14ac:dyDescent="0.25">
      <c r="A42" s="176"/>
      <c r="B42" s="210" t="str">
        <f>B1</f>
        <v>VI Raid Sierra de la Mosca y Llanos de Sierra de Fuentes 05/05/2012</v>
      </c>
      <c r="C42" s="210"/>
      <c r="D42" s="210"/>
    </row>
    <row r="43" spans="1:4" ht="50.1" customHeight="1" thickTop="1" thickBot="1" x14ac:dyDescent="0.25">
      <c r="A43" s="376" t="s">
        <v>69</v>
      </c>
      <c r="B43" s="377"/>
      <c r="C43" s="378"/>
    </row>
    <row r="44" spans="1:4" ht="24.95" customHeight="1" thickTop="1" thickBot="1" x14ac:dyDescent="0.25">
      <c r="A44" s="216" t="s">
        <v>9</v>
      </c>
      <c r="B44" s="216" t="s">
        <v>62</v>
      </c>
      <c r="C44" s="216" t="s">
        <v>63</v>
      </c>
    </row>
    <row r="45" spans="1:4" ht="30" customHeight="1" thickTop="1" x14ac:dyDescent="0.25">
      <c r="A45" s="217"/>
      <c r="B45" s="218"/>
      <c r="C45" s="221"/>
    </row>
    <row r="46" spans="1:4" ht="30" customHeight="1" x14ac:dyDescent="0.25">
      <c r="A46" s="182"/>
      <c r="B46" s="183"/>
      <c r="C46" s="186"/>
    </row>
    <row r="47" spans="1:4" ht="30" customHeight="1" x14ac:dyDescent="0.25">
      <c r="A47" s="182"/>
      <c r="B47" s="183"/>
      <c r="C47" s="186"/>
    </row>
    <row r="48" spans="1:4" ht="30" customHeight="1" thickBot="1" x14ac:dyDescent="0.3">
      <c r="A48" s="187"/>
      <c r="B48" s="188"/>
      <c r="C48" s="190"/>
    </row>
    <row r="49" spans="1:4" ht="30" customHeight="1" thickTop="1" x14ac:dyDescent="0.25">
      <c r="A49" s="213"/>
      <c r="B49" s="214"/>
      <c r="C49" s="220"/>
    </row>
    <row r="50" spans="1:4" ht="42" customHeight="1" thickBot="1" x14ac:dyDescent="0.25">
      <c r="A50" s="176"/>
      <c r="B50" s="210" t="str">
        <f>B1</f>
        <v>VI Raid Sierra de la Mosca y Llanos de Sierra de Fuentes 05/05/2012</v>
      </c>
      <c r="C50" s="210"/>
      <c r="D50" s="210"/>
    </row>
    <row r="51" spans="1:4" ht="50.1" customHeight="1" thickTop="1" thickBot="1" x14ac:dyDescent="0.25">
      <c r="A51" s="376" t="s">
        <v>69</v>
      </c>
      <c r="B51" s="377"/>
      <c r="C51" s="378"/>
    </row>
    <row r="52" spans="1:4" ht="24.95" customHeight="1" thickTop="1" thickBot="1" x14ac:dyDescent="0.25">
      <c r="A52" s="216" t="s">
        <v>9</v>
      </c>
      <c r="B52" s="216" t="s">
        <v>62</v>
      </c>
      <c r="C52" s="216" t="s">
        <v>63</v>
      </c>
    </row>
    <row r="53" spans="1:4" ht="30" customHeight="1" thickTop="1" x14ac:dyDescent="0.25">
      <c r="A53" s="217"/>
      <c r="B53" s="218"/>
      <c r="C53" s="221"/>
    </row>
    <row r="54" spans="1:4" ht="30" customHeight="1" x14ac:dyDescent="0.25">
      <c r="A54" s="182"/>
      <c r="B54" s="183"/>
      <c r="C54" s="186"/>
    </row>
    <row r="55" spans="1:4" ht="30" customHeight="1" x14ac:dyDescent="0.25">
      <c r="A55" s="182"/>
      <c r="B55" s="183"/>
      <c r="C55" s="186"/>
    </row>
    <row r="56" spans="1:4" ht="30" customHeight="1" thickBot="1" x14ac:dyDescent="0.3">
      <c r="A56" s="187"/>
      <c r="B56" s="188"/>
      <c r="C56" s="190"/>
    </row>
    <row r="57" spans="1:4" ht="30" customHeight="1" thickTop="1" x14ac:dyDescent="0.25">
      <c r="A57" s="213"/>
      <c r="B57" s="214"/>
      <c r="C57" s="220"/>
    </row>
    <row r="58" spans="1:4" ht="42" customHeight="1" thickBot="1" x14ac:dyDescent="0.25">
      <c r="A58" s="176"/>
      <c r="B58" s="210" t="str">
        <f>B1</f>
        <v>VI Raid Sierra de la Mosca y Llanos de Sierra de Fuentes 05/05/2012</v>
      </c>
      <c r="C58" s="210"/>
      <c r="D58" s="210"/>
    </row>
    <row r="59" spans="1:4" ht="50.1" customHeight="1" thickTop="1" thickBot="1" x14ac:dyDescent="0.25">
      <c r="A59" s="376" t="s">
        <v>69</v>
      </c>
      <c r="B59" s="377"/>
      <c r="C59" s="378"/>
    </row>
    <row r="60" spans="1:4" ht="24.95" customHeight="1" thickTop="1" thickBot="1" x14ac:dyDescent="0.25">
      <c r="A60" s="216" t="s">
        <v>9</v>
      </c>
      <c r="B60" s="216" t="s">
        <v>62</v>
      </c>
      <c r="C60" s="216" t="s">
        <v>63</v>
      </c>
    </row>
    <row r="61" spans="1:4" ht="30" customHeight="1" thickTop="1" x14ac:dyDescent="0.25">
      <c r="A61" s="217"/>
      <c r="B61" s="218"/>
      <c r="C61" s="221"/>
    </row>
    <row r="62" spans="1:4" ht="30" customHeight="1" x14ac:dyDescent="0.2">
      <c r="A62" s="224"/>
      <c r="B62" s="183"/>
      <c r="C62" s="186"/>
    </row>
    <row r="63" spans="1:4" ht="30" customHeight="1" x14ac:dyDescent="0.2">
      <c r="A63" s="205"/>
      <c r="B63" s="202"/>
      <c r="C63" s="186"/>
    </row>
    <row r="64" spans="1:4" ht="30" customHeight="1" thickBot="1" x14ac:dyDescent="0.25">
      <c r="A64" s="225"/>
      <c r="B64" s="226"/>
      <c r="C64" s="194"/>
    </row>
    <row r="65" spans="1:3" ht="30" customHeight="1" thickTop="1" x14ac:dyDescent="0.2">
      <c r="A65" s="207"/>
      <c r="B65" s="208"/>
      <c r="C65" s="220"/>
    </row>
    <row r="66" spans="1:3" ht="30" customHeight="1" x14ac:dyDescent="0.2">
      <c r="A66" s="195"/>
      <c r="B66" s="196"/>
      <c r="C66" s="198"/>
    </row>
    <row r="67" spans="1:3" x14ac:dyDescent="0.2">
      <c r="A67" s="195"/>
      <c r="B67" s="196"/>
      <c r="C67" s="198"/>
    </row>
    <row r="68" spans="1:3" x14ac:dyDescent="0.2">
      <c r="A68" s="195"/>
      <c r="B68" s="196"/>
      <c r="C68" s="198"/>
    </row>
    <row r="69" spans="1:3" x14ac:dyDescent="0.2">
      <c r="A69" s="195"/>
      <c r="B69" s="196"/>
      <c r="C69" s="198"/>
    </row>
    <row r="70" spans="1:3" x14ac:dyDescent="0.2">
      <c r="A70" s="195"/>
      <c r="B70" s="196"/>
      <c r="C70" s="198"/>
    </row>
    <row r="71" spans="1:3" x14ac:dyDescent="0.2">
      <c r="A71" s="195"/>
      <c r="B71" s="196"/>
      <c r="C71" s="198"/>
    </row>
    <row r="72" spans="1:3" x14ac:dyDescent="0.2">
      <c r="A72" s="195"/>
      <c r="B72" s="196"/>
      <c r="C72" s="198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2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D72"/>
  <sheetViews>
    <sheetView showGridLines="0" view="pageBreakPreview" zoomScale="90" zoomScaleNormal="100" zoomScaleSheetLayoutView="90" workbookViewId="0">
      <selection sqref="A1:IV1"/>
    </sheetView>
  </sheetViews>
  <sheetFormatPr baseColWidth="10" defaultRowHeight="12.75" x14ac:dyDescent="0.2"/>
  <cols>
    <col min="1" max="1" width="27.7109375" style="199" customWidth="1"/>
    <col min="2" max="2" width="43.28515625" style="199" customWidth="1"/>
    <col min="3" max="3" width="31.28515625" style="176" customWidth="1"/>
    <col min="4" max="16384" width="11.42578125" style="176"/>
  </cols>
  <sheetData>
    <row r="1" spans="1:4" ht="42" customHeight="1" thickBot="1" x14ac:dyDescent="0.25">
      <c r="A1" s="176"/>
      <c r="B1" s="210" t="str">
        <f>'Control Vet-Gate 1ª Fase'!B1</f>
        <v>VI Raid Sierra de la Mosca y Llanos de Sierra de Fuentes 05/05/2012</v>
      </c>
      <c r="C1" s="210"/>
      <c r="D1" s="210"/>
    </row>
    <row r="2" spans="1:4" ht="50.1" customHeight="1" thickTop="1" thickBot="1" x14ac:dyDescent="0.25">
      <c r="A2" s="376" t="s">
        <v>71</v>
      </c>
      <c r="B2" s="377"/>
      <c r="C2" s="378"/>
    </row>
    <row r="3" spans="1:4" ht="24.95" customHeight="1" thickTop="1" thickBot="1" x14ac:dyDescent="0.25">
      <c r="A3" s="177" t="s">
        <v>9</v>
      </c>
      <c r="B3" s="211" t="s">
        <v>6</v>
      </c>
      <c r="C3" s="177" t="s">
        <v>6</v>
      </c>
    </row>
    <row r="4" spans="1:4" ht="30" customHeight="1" thickTop="1" x14ac:dyDescent="0.25">
      <c r="A4" s="178"/>
      <c r="B4" s="179"/>
      <c r="C4" s="181"/>
    </row>
    <row r="5" spans="1:4" ht="30" customHeight="1" x14ac:dyDescent="0.25">
      <c r="A5" s="182"/>
      <c r="B5" s="183"/>
      <c r="C5" s="185"/>
    </row>
    <row r="6" spans="1:4" ht="30" customHeight="1" x14ac:dyDescent="0.25">
      <c r="A6" s="182"/>
      <c r="B6" s="183"/>
      <c r="C6" s="185"/>
    </row>
    <row r="7" spans="1:4" ht="30" customHeight="1" thickBot="1" x14ac:dyDescent="0.3">
      <c r="A7" s="187"/>
      <c r="B7" s="188"/>
      <c r="C7" s="212"/>
    </row>
    <row r="8" spans="1:4" ht="30" customHeight="1" thickTop="1" x14ac:dyDescent="0.25">
      <c r="A8" s="213"/>
      <c r="B8" s="214"/>
      <c r="C8" s="215"/>
    </row>
    <row r="9" spans="1:4" ht="42" customHeight="1" thickBot="1" x14ac:dyDescent="0.25">
      <c r="A9" s="176"/>
      <c r="B9" s="210" t="str">
        <f>B1</f>
        <v>VI Raid Sierra de la Mosca y Llanos de Sierra de Fuentes 05/05/2012</v>
      </c>
      <c r="C9" s="210"/>
      <c r="D9" s="210"/>
    </row>
    <row r="10" spans="1:4" ht="50.1" customHeight="1" thickTop="1" thickBot="1" x14ac:dyDescent="0.25">
      <c r="A10" s="376" t="s">
        <v>71</v>
      </c>
      <c r="B10" s="377"/>
      <c r="C10" s="378"/>
    </row>
    <row r="11" spans="1:4" ht="24.95" customHeight="1" thickTop="1" thickBot="1" x14ac:dyDescent="0.25">
      <c r="A11" s="216" t="s">
        <v>9</v>
      </c>
      <c r="B11" s="216" t="s">
        <v>6</v>
      </c>
      <c r="C11" s="216" t="s">
        <v>6</v>
      </c>
    </row>
    <row r="12" spans="1:4" ht="30" customHeight="1" thickTop="1" x14ac:dyDescent="0.25">
      <c r="A12" s="217"/>
      <c r="B12" s="218"/>
      <c r="C12" s="219"/>
    </row>
    <row r="13" spans="1:4" ht="30" customHeight="1" x14ac:dyDescent="0.25">
      <c r="A13" s="182"/>
      <c r="B13" s="183"/>
      <c r="C13" s="185"/>
    </row>
    <row r="14" spans="1:4" ht="30" customHeight="1" x14ac:dyDescent="0.25">
      <c r="A14" s="182"/>
      <c r="B14" s="183"/>
      <c r="C14" s="185"/>
    </row>
    <row r="15" spans="1:4" ht="30" customHeight="1" thickBot="1" x14ac:dyDescent="0.3">
      <c r="A15" s="187"/>
      <c r="B15" s="188"/>
      <c r="C15" s="212"/>
    </row>
    <row r="16" spans="1:4" ht="30" customHeight="1" thickTop="1" x14ac:dyDescent="0.25">
      <c r="A16" s="213"/>
      <c r="B16" s="214"/>
      <c r="C16" s="220"/>
    </row>
    <row r="17" spans="1:4" ht="42" customHeight="1" thickBot="1" x14ac:dyDescent="0.25">
      <c r="A17" s="176"/>
      <c r="B17" s="210" t="str">
        <f>B1</f>
        <v>VI Raid Sierra de la Mosca y Llanos de Sierra de Fuentes 05/05/2012</v>
      </c>
      <c r="C17" s="210"/>
      <c r="D17" s="210"/>
    </row>
    <row r="18" spans="1:4" ht="50.1" customHeight="1" thickTop="1" thickBot="1" x14ac:dyDescent="0.25">
      <c r="A18" s="376" t="s">
        <v>71</v>
      </c>
      <c r="B18" s="377"/>
      <c r="C18" s="378"/>
    </row>
    <row r="19" spans="1:4" ht="24.95" customHeight="1" thickTop="1" thickBot="1" x14ac:dyDescent="0.25">
      <c r="A19" s="216" t="s">
        <v>9</v>
      </c>
      <c r="B19" s="216" t="s">
        <v>6</v>
      </c>
      <c r="C19" s="216" t="s">
        <v>6</v>
      </c>
    </row>
    <row r="20" spans="1:4" ht="30" customHeight="1" thickTop="1" x14ac:dyDescent="0.25">
      <c r="A20" s="217"/>
      <c r="B20" s="218"/>
      <c r="C20" s="219"/>
    </row>
    <row r="21" spans="1:4" ht="30" customHeight="1" x14ac:dyDescent="0.25">
      <c r="A21" s="182"/>
      <c r="B21" s="183"/>
      <c r="C21" s="185"/>
    </row>
    <row r="22" spans="1:4" ht="30" customHeight="1" x14ac:dyDescent="0.25">
      <c r="A22" s="182"/>
      <c r="B22" s="183"/>
      <c r="C22" s="185"/>
    </row>
    <row r="23" spans="1:4" ht="30" customHeight="1" thickBot="1" x14ac:dyDescent="0.3">
      <c r="A23" s="187"/>
      <c r="B23" s="188"/>
      <c r="C23" s="212"/>
    </row>
    <row r="24" spans="1:4" ht="30" customHeight="1" thickTop="1" x14ac:dyDescent="0.25">
      <c r="A24" s="213"/>
      <c r="B24" s="214"/>
      <c r="C24" s="215"/>
    </row>
    <row r="25" spans="1:4" ht="42" customHeight="1" thickBot="1" x14ac:dyDescent="0.25">
      <c r="A25" s="176"/>
      <c r="B25" s="210" t="str">
        <f>B1</f>
        <v>VI Raid Sierra de la Mosca y Llanos de Sierra de Fuentes 05/05/2012</v>
      </c>
      <c r="C25" s="210"/>
      <c r="D25" s="210"/>
    </row>
    <row r="26" spans="1:4" ht="50.1" customHeight="1" thickTop="1" thickBot="1" x14ac:dyDescent="0.25">
      <c r="A26" s="376" t="s">
        <v>71</v>
      </c>
      <c r="B26" s="377"/>
      <c r="C26" s="378"/>
    </row>
    <row r="27" spans="1:4" ht="24.95" customHeight="1" thickTop="1" thickBot="1" x14ac:dyDescent="0.25">
      <c r="A27" s="216" t="s">
        <v>9</v>
      </c>
      <c r="B27" s="216" t="s">
        <v>6</v>
      </c>
      <c r="C27" s="216" t="s">
        <v>6</v>
      </c>
    </row>
    <row r="28" spans="1:4" ht="30" customHeight="1" thickTop="1" x14ac:dyDescent="0.25">
      <c r="A28" s="217"/>
      <c r="B28" s="218"/>
      <c r="C28" s="219"/>
    </row>
    <row r="29" spans="1:4" ht="30" customHeight="1" x14ac:dyDescent="0.25">
      <c r="A29" s="182"/>
      <c r="B29" s="183"/>
      <c r="C29" s="185"/>
    </row>
    <row r="30" spans="1:4" ht="30" customHeight="1" x14ac:dyDescent="0.25">
      <c r="A30" s="182"/>
      <c r="B30" s="183"/>
      <c r="C30" s="185"/>
    </row>
    <row r="31" spans="1:4" ht="30" customHeight="1" thickBot="1" x14ac:dyDescent="0.3">
      <c r="A31" s="187"/>
      <c r="B31" s="188"/>
      <c r="C31" s="212"/>
    </row>
    <row r="32" spans="1:4" ht="30" customHeight="1" thickTop="1" x14ac:dyDescent="0.25">
      <c r="A32" s="213"/>
      <c r="B32" s="214"/>
      <c r="C32" s="215"/>
    </row>
    <row r="33" spans="1:4" ht="42" customHeight="1" thickBot="1" x14ac:dyDescent="0.25">
      <c r="A33" s="176"/>
      <c r="B33" s="210" t="str">
        <f>B1</f>
        <v>VI Raid Sierra de la Mosca y Llanos de Sierra de Fuentes 05/05/2012</v>
      </c>
      <c r="C33" s="210"/>
      <c r="D33" s="210"/>
    </row>
    <row r="34" spans="1:4" ht="50.1" customHeight="1" thickTop="1" thickBot="1" x14ac:dyDescent="0.25">
      <c r="A34" s="376" t="s">
        <v>71</v>
      </c>
      <c r="B34" s="377"/>
      <c r="C34" s="378"/>
    </row>
    <row r="35" spans="1:4" ht="24.95" customHeight="1" thickTop="1" thickBot="1" x14ac:dyDescent="0.25">
      <c r="A35" s="216" t="s">
        <v>9</v>
      </c>
      <c r="B35" s="216" t="s">
        <v>6</v>
      </c>
      <c r="C35" s="216" t="s">
        <v>6</v>
      </c>
    </row>
    <row r="36" spans="1:4" ht="30" customHeight="1" thickTop="1" x14ac:dyDescent="0.25">
      <c r="A36" s="217"/>
      <c r="B36" s="218"/>
      <c r="C36" s="221"/>
    </row>
    <row r="37" spans="1:4" ht="30" customHeight="1" x14ac:dyDescent="0.25">
      <c r="A37" s="182"/>
      <c r="B37" s="183"/>
      <c r="C37" s="185"/>
    </row>
    <row r="38" spans="1:4" ht="30" customHeight="1" x14ac:dyDescent="0.25">
      <c r="A38" s="182"/>
      <c r="B38" s="183"/>
      <c r="C38" s="186"/>
    </row>
    <row r="39" spans="1:4" ht="30" customHeight="1" thickBot="1" x14ac:dyDescent="0.3">
      <c r="A39" s="191"/>
      <c r="B39" s="192"/>
      <c r="C39" s="194"/>
    </row>
    <row r="40" spans="1:4" ht="13.5" thickTop="1" x14ac:dyDescent="0.2"/>
    <row r="41" spans="1:4" ht="30" customHeight="1" x14ac:dyDescent="0.25">
      <c r="A41" s="222"/>
      <c r="B41" s="223"/>
      <c r="C41" s="198"/>
    </row>
    <row r="42" spans="1:4" ht="42" customHeight="1" thickBot="1" x14ac:dyDescent="0.25">
      <c r="A42" s="176"/>
      <c r="B42" s="210" t="str">
        <f>B1</f>
        <v>VI Raid Sierra de la Mosca y Llanos de Sierra de Fuentes 05/05/2012</v>
      </c>
      <c r="C42" s="210"/>
      <c r="D42" s="210"/>
    </row>
    <row r="43" spans="1:4" ht="50.1" customHeight="1" thickTop="1" thickBot="1" x14ac:dyDescent="0.25">
      <c r="A43" s="376" t="s">
        <v>71</v>
      </c>
      <c r="B43" s="377"/>
      <c r="C43" s="378"/>
    </row>
    <row r="44" spans="1:4" ht="24.95" customHeight="1" thickTop="1" thickBot="1" x14ac:dyDescent="0.25">
      <c r="A44" s="216" t="s">
        <v>9</v>
      </c>
      <c r="B44" s="216" t="s">
        <v>6</v>
      </c>
      <c r="C44" s="216" t="s">
        <v>6</v>
      </c>
    </row>
    <row r="45" spans="1:4" ht="30" customHeight="1" thickTop="1" x14ac:dyDescent="0.25">
      <c r="A45" s="217"/>
      <c r="B45" s="218"/>
      <c r="C45" s="221"/>
    </row>
    <row r="46" spans="1:4" ht="30" customHeight="1" x14ac:dyDescent="0.25">
      <c r="A46" s="182"/>
      <c r="B46" s="183"/>
      <c r="C46" s="186"/>
    </row>
    <row r="47" spans="1:4" ht="30" customHeight="1" x14ac:dyDescent="0.25">
      <c r="A47" s="182"/>
      <c r="B47" s="183"/>
      <c r="C47" s="186"/>
    </row>
    <row r="48" spans="1:4" ht="30" customHeight="1" thickBot="1" x14ac:dyDescent="0.3">
      <c r="A48" s="187"/>
      <c r="B48" s="188"/>
      <c r="C48" s="190"/>
    </row>
    <row r="49" spans="1:4" ht="30" customHeight="1" thickTop="1" x14ac:dyDescent="0.25">
      <c r="A49" s="213"/>
      <c r="B49" s="214"/>
      <c r="C49" s="220"/>
    </row>
    <row r="50" spans="1:4" ht="42" customHeight="1" thickBot="1" x14ac:dyDescent="0.25">
      <c r="A50" s="176"/>
      <c r="B50" s="210" t="str">
        <f>B1</f>
        <v>VI Raid Sierra de la Mosca y Llanos de Sierra de Fuentes 05/05/2012</v>
      </c>
      <c r="C50" s="210"/>
      <c r="D50" s="210"/>
    </row>
    <row r="51" spans="1:4" ht="50.1" customHeight="1" thickTop="1" thickBot="1" x14ac:dyDescent="0.25">
      <c r="A51" s="376" t="s">
        <v>71</v>
      </c>
      <c r="B51" s="377"/>
      <c r="C51" s="378"/>
    </row>
    <row r="52" spans="1:4" ht="24.95" customHeight="1" thickTop="1" thickBot="1" x14ac:dyDescent="0.25">
      <c r="A52" s="216" t="s">
        <v>9</v>
      </c>
      <c r="B52" s="216" t="s">
        <v>6</v>
      </c>
      <c r="C52" s="216" t="s">
        <v>6</v>
      </c>
    </row>
    <row r="53" spans="1:4" ht="30" customHeight="1" thickTop="1" x14ac:dyDescent="0.25">
      <c r="A53" s="217"/>
      <c r="B53" s="218"/>
      <c r="C53" s="221"/>
    </row>
    <row r="54" spans="1:4" ht="30" customHeight="1" x14ac:dyDescent="0.25">
      <c r="A54" s="182"/>
      <c r="B54" s="183"/>
      <c r="C54" s="186"/>
    </row>
    <row r="55" spans="1:4" ht="30" customHeight="1" x14ac:dyDescent="0.25">
      <c r="A55" s="182"/>
      <c r="B55" s="183"/>
      <c r="C55" s="186"/>
    </row>
    <row r="56" spans="1:4" ht="30" customHeight="1" thickBot="1" x14ac:dyDescent="0.3">
      <c r="A56" s="187"/>
      <c r="B56" s="188"/>
      <c r="C56" s="190"/>
    </row>
    <row r="57" spans="1:4" ht="30" customHeight="1" thickTop="1" x14ac:dyDescent="0.25">
      <c r="A57" s="213"/>
      <c r="B57" s="214"/>
      <c r="C57" s="220"/>
    </row>
    <row r="58" spans="1:4" ht="42" customHeight="1" thickBot="1" x14ac:dyDescent="0.25">
      <c r="A58" s="176"/>
      <c r="B58" s="210" t="str">
        <f>B1</f>
        <v>VI Raid Sierra de la Mosca y Llanos de Sierra de Fuentes 05/05/2012</v>
      </c>
      <c r="C58" s="210"/>
      <c r="D58" s="210"/>
    </row>
    <row r="59" spans="1:4" ht="50.1" customHeight="1" thickTop="1" thickBot="1" x14ac:dyDescent="0.25">
      <c r="A59" s="376" t="s">
        <v>71</v>
      </c>
      <c r="B59" s="377"/>
      <c r="C59" s="378"/>
    </row>
    <row r="60" spans="1:4" ht="24.95" customHeight="1" thickTop="1" thickBot="1" x14ac:dyDescent="0.25">
      <c r="A60" s="216" t="s">
        <v>9</v>
      </c>
      <c r="B60" s="216" t="s">
        <v>6</v>
      </c>
      <c r="C60" s="216" t="s">
        <v>6</v>
      </c>
    </row>
    <row r="61" spans="1:4" ht="30" customHeight="1" thickTop="1" x14ac:dyDescent="0.25">
      <c r="A61" s="217"/>
      <c r="B61" s="218"/>
      <c r="C61" s="221"/>
    </row>
    <row r="62" spans="1:4" ht="30" customHeight="1" x14ac:dyDescent="0.2">
      <c r="A62" s="224"/>
      <c r="B62" s="183"/>
      <c r="C62" s="186"/>
    </row>
    <row r="63" spans="1:4" ht="30" customHeight="1" x14ac:dyDescent="0.2">
      <c r="A63" s="205"/>
      <c r="B63" s="202"/>
      <c r="C63" s="186"/>
    </row>
    <row r="64" spans="1:4" ht="30" customHeight="1" thickBot="1" x14ac:dyDescent="0.25">
      <c r="A64" s="225"/>
      <c r="B64" s="226"/>
      <c r="C64" s="194"/>
    </row>
    <row r="65" spans="1:3" ht="30" customHeight="1" thickTop="1" x14ac:dyDescent="0.2">
      <c r="A65" s="207"/>
      <c r="B65" s="208"/>
      <c r="C65" s="220"/>
    </row>
    <row r="66" spans="1:3" ht="30" customHeight="1" x14ac:dyDescent="0.2">
      <c r="A66" s="195"/>
      <c r="B66" s="196"/>
      <c r="C66" s="198"/>
    </row>
    <row r="67" spans="1:3" x14ac:dyDescent="0.2">
      <c r="A67" s="195"/>
      <c r="B67" s="196"/>
      <c r="C67" s="198"/>
    </row>
    <row r="68" spans="1:3" x14ac:dyDescent="0.2">
      <c r="A68" s="195"/>
      <c r="B68" s="196"/>
      <c r="C68" s="198"/>
    </row>
    <row r="69" spans="1:3" x14ac:dyDescent="0.2">
      <c r="A69" s="195"/>
      <c r="B69" s="196"/>
      <c r="C69" s="198"/>
    </row>
    <row r="70" spans="1:3" x14ac:dyDescent="0.2">
      <c r="A70" s="195"/>
      <c r="B70" s="196"/>
      <c r="C70" s="198"/>
    </row>
    <row r="71" spans="1:3" x14ac:dyDescent="0.2">
      <c r="A71" s="195"/>
      <c r="B71" s="196"/>
      <c r="C71" s="198"/>
    </row>
    <row r="72" spans="1:3" x14ac:dyDescent="0.2">
      <c r="A72" s="195"/>
      <c r="B72" s="196"/>
      <c r="C72" s="198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4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E41"/>
  <sheetViews>
    <sheetView showGridLines="0" zoomScaleNormal="100" zoomScaleSheetLayoutView="100" workbookViewId="0">
      <selection sqref="A1:IV1"/>
    </sheetView>
  </sheetViews>
  <sheetFormatPr baseColWidth="10" defaultRowHeight="12.75" x14ac:dyDescent="0.2"/>
  <cols>
    <col min="1" max="1" width="18.85546875" style="199" customWidth="1"/>
    <col min="2" max="2" width="13.5703125" style="199" customWidth="1"/>
    <col min="3" max="4" width="33.7109375" style="176" customWidth="1"/>
    <col min="5" max="5" width="33" style="176" customWidth="1"/>
    <col min="6" max="16384" width="11.42578125" style="176"/>
  </cols>
  <sheetData>
    <row r="1" spans="1:5" ht="50.1" customHeight="1" thickTop="1" thickBot="1" x14ac:dyDescent="0.25">
      <c r="A1" s="376" t="s">
        <v>72</v>
      </c>
      <c r="B1" s="377"/>
      <c r="C1" s="377"/>
      <c r="D1" s="377"/>
      <c r="E1" s="378"/>
    </row>
    <row r="2" spans="1:5" ht="24.95" customHeight="1" thickTop="1" x14ac:dyDescent="0.2">
      <c r="A2" s="379" t="s">
        <v>9</v>
      </c>
      <c r="B2" s="381" t="s">
        <v>5</v>
      </c>
      <c r="C2" s="379" t="s">
        <v>0</v>
      </c>
      <c r="D2" s="379" t="s">
        <v>1</v>
      </c>
      <c r="E2" s="379" t="s">
        <v>6</v>
      </c>
    </row>
    <row r="3" spans="1:5" ht="13.5" thickBot="1" x14ac:dyDescent="0.25">
      <c r="A3" s="380"/>
      <c r="B3" s="382"/>
      <c r="C3" s="380"/>
      <c r="D3" s="380"/>
      <c r="E3" s="380"/>
    </row>
    <row r="4" spans="1:5" ht="33" customHeight="1" thickTop="1" x14ac:dyDescent="0.25">
      <c r="A4" s="178"/>
      <c r="B4" s="179"/>
      <c r="C4" s="180">
        <v>0</v>
      </c>
      <c r="D4" s="180">
        <v>0</v>
      </c>
      <c r="E4" s="181"/>
    </row>
    <row r="5" spans="1:5" ht="33" customHeight="1" x14ac:dyDescent="0.25">
      <c r="A5" s="182"/>
      <c r="B5" s="183"/>
      <c r="C5" s="184">
        <v>0</v>
      </c>
      <c r="D5" s="184">
        <v>0</v>
      </c>
      <c r="E5" s="185"/>
    </row>
    <row r="6" spans="1:5" ht="33" customHeight="1" x14ac:dyDescent="0.25">
      <c r="A6" s="182"/>
      <c r="B6" s="183"/>
      <c r="C6" s="184">
        <v>0</v>
      </c>
      <c r="D6" s="184">
        <v>0</v>
      </c>
      <c r="E6" s="185"/>
    </row>
    <row r="7" spans="1:5" ht="33" customHeight="1" x14ac:dyDescent="0.25">
      <c r="A7" s="182"/>
      <c r="B7" s="183"/>
      <c r="C7" s="184">
        <v>0</v>
      </c>
      <c r="D7" s="184">
        <v>0</v>
      </c>
      <c r="E7" s="185"/>
    </row>
    <row r="8" spans="1:5" ht="33" customHeight="1" x14ac:dyDescent="0.25">
      <c r="A8" s="182"/>
      <c r="B8" s="183"/>
      <c r="C8" s="184">
        <v>0</v>
      </c>
      <c r="D8" s="184">
        <v>0</v>
      </c>
      <c r="E8" s="185"/>
    </row>
    <row r="9" spans="1:5" ht="33" customHeight="1" x14ac:dyDescent="0.25">
      <c r="A9" s="182"/>
      <c r="B9" s="183"/>
      <c r="C9" s="184">
        <v>0</v>
      </c>
      <c r="D9" s="184">
        <v>0</v>
      </c>
      <c r="E9" s="185"/>
    </row>
    <row r="10" spans="1:5" ht="33" customHeight="1" x14ac:dyDescent="0.25">
      <c r="A10" s="182"/>
      <c r="B10" s="183"/>
      <c r="C10" s="184">
        <v>0</v>
      </c>
      <c r="D10" s="184">
        <v>0</v>
      </c>
      <c r="E10" s="185"/>
    </row>
    <row r="11" spans="1:5" ht="33" customHeight="1" x14ac:dyDescent="0.25">
      <c r="A11" s="182"/>
      <c r="B11" s="183"/>
      <c r="C11" s="184">
        <v>0</v>
      </c>
      <c r="D11" s="184">
        <v>0</v>
      </c>
      <c r="E11" s="186"/>
    </row>
    <row r="12" spans="1:5" ht="33" customHeight="1" x14ac:dyDescent="0.25">
      <c r="A12" s="182"/>
      <c r="B12" s="183"/>
      <c r="C12" s="184">
        <v>0</v>
      </c>
      <c r="D12" s="184">
        <v>0</v>
      </c>
      <c r="E12" s="185"/>
    </row>
    <row r="13" spans="1:5" ht="33" customHeight="1" x14ac:dyDescent="0.25">
      <c r="A13" s="182"/>
      <c r="B13" s="183"/>
      <c r="C13" s="184">
        <v>0</v>
      </c>
      <c r="D13" s="184">
        <v>0</v>
      </c>
      <c r="E13" s="185"/>
    </row>
    <row r="14" spans="1:5" ht="33" customHeight="1" x14ac:dyDescent="0.25">
      <c r="A14" s="182"/>
      <c r="B14" s="183"/>
      <c r="C14" s="184">
        <v>0</v>
      </c>
      <c r="D14" s="184">
        <v>0</v>
      </c>
      <c r="E14" s="185"/>
    </row>
    <row r="15" spans="1:5" ht="33" customHeight="1" x14ac:dyDescent="0.25">
      <c r="A15" s="182"/>
      <c r="B15" s="183"/>
      <c r="C15" s="184">
        <v>0</v>
      </c>
      <c r="D15" s="184">
        <v>0</v>
      </c>
      <c r="E15" s="185"/>
    </row>
    <row r="16" spans="1:5" ht="33" customHeight="1" x14ac:dyDescent="0.25">
      <c r="A16" s="182"/>
      <c r="B16" s="183"/>
      <c r="C16" s="184">
        <v>0</v>
      </c>
      <c r="D16" s="184">
        <v>0</v>
      </c>
      <c r="E16" s="185"/>
    </row>
    <row r="17" spans="1:5" ht="33" customHeight="1" x14ac:dyDescent="0.25">
      <c r="A17" s="182"/>
      <c r="B17" s="183"/>
      <c r="C17" s="184">
        <v>0</v>
      </c>
      <c r="D17" s="184">
        <v>0</v>
      </c>
      <c r="E17" s="185"/>
    </row>
    <row r="18" spans="1:5" ht="33" customHeight="1" x14ac:dyDescent="0.25">
      <c r="A18" s="182"/>
      <c r="B18" s="183"/>
      <c r="C18" s="184">
        <v>0</v>
      </c>
      <c r="D18" s="184">
        <v>0</v>
      </c>
      <c r="E18" s="185"/>
    </row>
    <row r="19" spans="1:5" ht="33" customHeight="1" x14ac:dyDescent="0.25">
      <c r="A19" s="182"/>
      <c r="B19" s="183"/>
      <c r="C19" s="184">
        <v>0</v>
      </c>
      <c r="D19" s="184">
        <v>0</v>
      </c>
      <c r="E19" s="185"/>
    </row>
    <row r="20" spans="1:5" ht="33" customHeight="1" x14ac:dyDescent="0.25">
      <c r="A20" s="182"/>
      <c r="B20" s="183"/>
      <c r="C20" s="184">
        <v>0</v>
      </c>
      <c r="D20" s="184">
        <v>0</v>
      </c>
      <c r="E20" s="186"/>
    </row>
    <row r="21" spans="1:5" ht="33" customHeight="1" x14ac:dyDescent="0.25">
      <c r="A21" s="182"/>
      <c r="B21" s="183"/>
      <c r="C21" s="184">
        <v>0</v>
      </c>
      <c r="D21" s="184">
        <v>0</v>
      </c>
      <c r="E21" s="185"/>
    </row>
    <row r="22" spans="1:5" ht="33" customHeight="1" x14ac:dyDescent="0.25">
      <c r="A22" s="182"/>
      <c r="B22" s="183"/>
      <c r="C22" s="184">
        <v>0</v>
      </c>
      <c r="D22" s="184">
        <v>0</v>
      </c>
      <c r="E22" s="186"/>
    </row>
    <row r="23" spans="1:5" ht="33" customHeight="1" x14ac:dyDescent="0.25">
      <c r="A23" s="182"/>
      <c r="B23" s="183"/>
      <c r="C23" s="184">
        <v>0</v>
      </c>
      <c r="D23" s="184">
        <v>0</v>
      </c>
      <c r="E23" s="186"/>
    </row>
    <row r="24" spans="1:5" ht="33" customHeight="1" x14ac:dyDescent="0.25">
      <c r="A24" s="182"/>
      <c r="B24" s="183"/>
      <c r="C24" s="184">
        <v>0</v>
      </c>
      <c r="D24" s="184">
        <v>0</v>
      </c>
      <c r="E24" s="186"/>
    </row>
    <row r="25" spans="1:5" ht="33" customHeight="1" x14ac:dyDescent="0.25">
      <c r="A25" s="182"/>
      <c r="B25" s="183"/>
      <c r="C25" s="184">
        <v>0</v>
      </c>
      <c r="D25" s="184">
        <v>0</v>
      </c>
      <c r="E25" s="186"/>
    </row>
    <row r="26" spans="1:5" ht="33" customHeight="1" x14ac:dyDescent="0.25">
      <c r="A26" s="182"/>
      <c r="B26" s="183"/>
      <c r="C26" s="184">
        <v>0</v>
      </c>
      <c r="D26" s="184">
        <v>0</v>
      </c>
      <c r="E26" s="186"/>
    </row>
    <row r="27" spans="1:5" ht="33" customHeight="1" x14ac:dyDescent="0.25">
      <c r="A27" s="182"/>
      <c r="B27" s="183"/>
      <c r="C27" s="184">
        <v>0</v>
      </c>
      <c r="D27" s="184">
        <v>0</v>
      </c>
      <c r="E27" s="186"/>
    </row>
    <row r="28" spans="1:5" ht="33" customHeight="1" x14ac:dyDescent="0.25">
      <c r="A28" s="182"/>
      <c r="B28" s="183"/>
      <c r="C28" s="184">
        <v>0</v>
      </c>
      <c r="D28" s="184">
        <v>0</v>
      </c>
      <c r="E28" s="186"/>
    </row>
    <row r="29" spans="1:5" ht="33" customHeight="1" x14ac:dyDescent="0.25">
      <c r="A29" s="182"/>
      <c r="B29" s="183"/>
      <c r="C29" s="184">
        <v>0</v>
      </c>
      <c r="D29" s="184">
        <v>0</v>
      </c>
      <c r="E29" s="186"/>
    </row>
    <row r="30" spans="1:5" ht="33" customHeight="1" x14ac:dyDescent="0.25">
      <c r="A30" s="187"/>
      <c r="B30" s="188"/>
      <c r="C30" s="189">
        <v>0</v>
      </c>
      <c r="D30" s="189">
        <v>0</v>
      </c>
      <c r="E30" s="190"/>
    </row>
    <row r="31" spans="1:5" ht="33" customHeight="1" thickBot="1" x14ac:dyDescent="0.3">
      <c r="A31" s="191"/>
      <c r="B31" s="192"/>
      <c r="C31" s="193">
        <v>0</v>
      </c>
      <c r="D31" s="193">
        <v>0</v>
      </c>
      <c r="E31" s="194"/>
    </row>
    <row r="32" spans="1:5" ht="12" customHeight="1" thickTop="1" x14ac:dyDescent="0.2">
      <c r="A32" s="195"/>
      <c r="B32" s="196"/>
      <c r="C32" s="197"/>
      <c r="D32" s="197"/>
      <c r="E32" s="198"/>
    </row>
    <row r="33" spans="1:5" ht="12" customHeight="1" x14ac:dyDescent="0.2">
      <c r="A33" s="195"/>
      <c r="B33" s="196"/>
      <c r="C33" s="197"/>
      <c r="D33" s="197"/>
      <c r="E33" s="198"/>
    </row>
    <row r="34" spans="1:5" ht="30" customHeight="1" x14ac:dyDescent="0.2">
      <c r="A34" s="195"/>
      <c r="B34" s="196"/>
      <c r="C34" s="197"/>
      <c r="D34" s="197"/>
      <c r="E34" s="198"/>
    </row>
    <row r="35" spans="1:5" ht="30" customHeight="1" x14ac:dyDescent="0.2">
      <c r="A35" s="195"/>
      <c r="B35" s="196"/>
      <c r="C35" s="197"/>
      <c r="D35" s="197"/>
      <c r="E35" s="198"/>
    </row>
    <row r="36" spans="1:5" x14ac:dyDescent="0.2">
      <c r="A36" s="195"/>
      <c r="B36" s="196"/>
      <c r="C36" s="197"/>
      <c r="D36" s="197"/>
      <c r="E36" s="198"/>
    </row>
    <row r="37" spans="1:5" x14ac:dyDescent="0.2">
      <c r="A37" s="195"/>
      <c r="B37" s="196"/>
      <c r="C37" s="197"/>
      <c r="D37" s="197"/>
      <c r="E37" s="198"/>
    </row>
    <row r="38" spans="1:5" x14ac:dyDescent="0.2">
      <c r="A38" s="195"/>
      <c r="B38" s="196"/>
      <c r="C38" s="197"/>
      <c r="D38" s="197"/>
      <c r="E38" s="198"/>
    </row>
    <row r="39" spans="1:5" x14ac:dyDescent="0.2">
      <c r="A39" s="195"/>
      <c r="B39" s="196"/>
      <c r="C39" s="197"/>
      <c r="D39" s="197"/>
      <c r="E39" s="198"/>
    </row>
    <row r="40" spans="1:5" x14ac:dyDescent="0.2">
      <c r="A40" s="195"/>
      <c r="B40" s="196"/>
      <c r="C40" s="197"/>
      <c r="D40" s="197"/>
      <c r="E40" s="198"/>
    </row>
    <row r="41" spans="1:5" x14ac:dyDescent="0.2">
      <c r="A41" s="195"/>
      <c r="B41" s="196"/>
      <c r="C41" s="197"/>
      <c r="D41" s="197"/>
      <c r="E41" s="198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1" right="0.19685039370078741" top="1.2204724409448819" bottom="0.15748031496062992" header="0.27559055118110237" footer="0"/>
  <pageSetup paperSize="9" scale="72" orientation="portrait" r:id="rId1"/>
  <headerFooter alignWithMargins="0">
    <oddHeader xml:space="preserve">&amp;L&amp;G&amp;C&amp;"Arial,Negrita Cursiva"&amp;14
&amp;16VI RAID Sierra de la Mosca y
Llanos de Sierra de Fuentes 2012&amp;R&amp;"Arial Black,Normal"&amp;12&amp;G
&amp;D 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F40"/>
  <sheetViews>
    <sheetView showGridLines="0" view="pageBreakPreview" zoomScaleNormal="100" zoomScaleSheetLayoutView="100" workbookViewId="0">
      <selection sqref="A1:IV1"/>
    </sheetView>
  </sheetViews>
  <sheetFormatPr baseColWidth="10" defaultRowHeight="12.75" x14ac:dyDescent="0.2"/>
  <cols>
    <col min="1" max="1" width="19.28515625" style="199" customWidth="1"/>
    <col min="2" max="2" width="13.5703125" style="199" customWidth="1"/>
    <col min="3" max="4" width="33.7109375" style="176" customWidth="1"/>
    <col min="5" max="6" width="30.7109375" style="176" customWidth="1"/>
    <col min="7" max="16384" width="11.42578125" style="176"/>
  </cols>
  <sheetData>
    <row r="1" spans="1:6" ht="57" customHeight="1" thickTop="1" thickBot="1" x14ac:dyDescent="0.25">
      <c r="A1" s="376" t="s">
        <v>73</v>
      </c>
      <c r="B1" s="377"/>
      <c r="C1" s="377"/>
      <c r="D1" s="377"/>
      <c r="E1" s="377"/>
      <c r="F1" s="378"/>
    </row>
    <row r="2" spans="1:6" ht="24.75" customHeight="1" thickTop="1" x14ac:dyDescent="0.2">
      <c r="A2" s="379" t="s">
        <v>9</v>
      </c>
      <c r="B2" s="379" t="s">
        <v>5</v>
      </c>
      <c r="C2" s="379" t="s">
        <v>0</v>
      </c>
      <c r="D2" s="379" t="s">
        <v>1</v>
      </c>
      <c r="E2" s="379" t="s">
        <v>62</v>
      </c>
      <c r="F2" s="383" t="s">
        <v>63</v>
      </c>
    </row>
    <row r="3" spans="1:6" ht="45.75" customHeight="1" thickBot="1" x14ac:dyDescent="0.25">
      <c r="A3" s="380"/>
      <c r="B3" s="380"/>
      <c r="C3" s="380"/>
      <c r="D3" s="380"/>
      <c r="E3" s="380"/>
      <c r="F3" s="384"/>
    </row>
    <row r="4" spans="1:6" ht="36.950000000000003" customHeight="1" thickTop="1" x14ac:dyDescent="0.25">
      <c r="A4" s="178"/>
      <c r="B4" s="179"/>
      <c r="C4" s="180">
        <v>0</v>
      </c>
      <c r="D4" s="180">
        <v>0</v>
      </c>
      <c r="E4" s="200"/>
      <c r="F4" s="201"/>
    </row>
    <row r="5" spans="1:6" ht="36.950000000000003" customHeight="1" x14ac:dyDescent="0.25">
      <c r="A5" s="182"/>
      <c r="B5" s="183"/>
      <c r="C5" s="184">
        <v>0</v>
      </c>
      <c r="D5" s="184">
        <v>0</v>
      </c>
      <c r="E5" s="202"/>
      <c r="F5" s="203"/>
    </row>
    <row r="6" spans="1:6" ht="36.950000000000003" customHeight="1" x14ac:dyDescent="0.25">
      <c r="A6" s="182"/>
      <c r="B6" s="183"/>
      <c r="C6" s="184">
        <v>0</v>
      </c>
      <c r="D6" s="184">
        <v>0</v>
      </c>
      <c r="E6" s="202"/>
      <c r="F6" s="204"/>
    </row>
    <row r="7" spans="1:6" ht="36.950000000000003" customHeight="1" x14ac:dyDescent="0.25">
      <c r="A7" s="182"/>
      <c r="B7" s="183"/>
      <c r="C7" s="184">
        <v>0</v>
      </c>
      <c r="D7" s="184">
        <v>0</v>
      </c>
      <c r="E7" s="202"/>
      <c r="F7" s="203"/>
    </row>
    <row r="8" spans="1:6" ht="36.950000000000003" customHeight="1" x14ac:dyDescent="0.25">
      <c r="A8" s="182"/>
      <c r="B8" s="183"/>
      <c r="C8" s="184">
        <v>0</v>
      </c>
      <c r="D8" s="184">
        <v>0</v>
      </c>
      <c r="E8" s="202"/>
      <c r="F8" s="203"/>
    </row>
    <row r="9" spans="1:6" ht="36.950000000000003" customHeight="1" x14ac:dyDescent="0.25">
      <c r="A9" s="182"/>
      <c r="B9" s="183"/>
      <c r="C9" s="184">
        <v>0</v>
      </c>
      <c r="D9" s="184">
        <v>0</v>
      </c>
      <c r="E9" s="202"/>
      <c r="F9" s="203"/>
    </row>
    <row r="10" spans="1:6" ht="36.950000000000003" customHeight="1" x14ac:dyDescent="0.25">
      <c r="A10" s="182"/>
      <c r="B10" s="183"/>
      <c r="C10" s="184">
        <v>0</v>
      </c>
      <c r="D10" s="184">
        <v>0</v>
      </c>
      <c r="E10" s="202"/>
      <c r="F10" s="203"/>
    </row>
    <row r="11" spans="1:6" ht="36.950000000000003" customHeight="1" x14ac:dyDescent="0.25">
      <c r="A11" s="182"/>
      <c r="B11" s="183"/>
      <c r="C11" s="184">
        <v>0</v>
      </c>
      <c r="D11" s="184">
        <v>0</v>
      </c>
      <c r="E11" s="202"/>
      <c r="F11" s="203"/>
    </row>
    <row r="12" spans="1:6" ht="36.950000000000003" customHeight="1" x14ac:dyDescent="0.25">
      <c r="A12" s="182"/>
      <c r="B12" s="183"/>
      <c r="C12" s="184">
        <v>0</v>
      </c>
      <c r="D12" s="184">
        <v>0</v>
      </c>
      <c r="E12" s="202"/>
      <c r="F12" s="203"/>
    </row>
    <row r="13" spans="1:6" ht="36.950000000000003" customHeight="1" x14ac:dyDescent="0.25">
      <c r="A13" s="182"/>
      <c r="B13" s="183"/>
      <c r="C13" s="184">
        <v>0</v>
      </c>
      <c r="D13" s="184">
        <v>0</v>
      </c>
      <c r="E13" s="202"/>
      <c r="F13" s="203"/>
    </row>
    <row r="14" spans="1:6" ht="36.950000000000003" customHeight="1" x14ac:dyDescent="0.25">
      <c r="A14" s="182"/>
      <c r="B14" s="183"/>
      <c r="C14" s="184">
        <v>0</v>
      </c>
      <c r="D14" s="184">
        <v>0</v>
      </c>
      <c r="E14" s="202"/>
      <c r="F14" s="203"/>
    </row>
    <row r="15" spans="1:6" ht="36.950000000000003" customHeight="1" x14ac:dyDescent="0.25">
      <c r="A15" s="182"/>
      <c r="B15" s="183"/>
      <c r="C15" s="184">
        <v>0</v>
      </c>
      <c r="D15" s="184">
        <v>0</v>
      </c>
      <c r="E15" s="202"/>
      <c r="F15" s="203"/>
    </row>
    <row r="16" spans="1:6" ht="36.950000000000003" customHeight="1" x14ac:dyDescent="0.25">
      <c r="A16" s="182"/>
      <c r="B16" s="183"/>
      <c r="C16" s="184">
        <v>0</v>
      </c>
      <c r="D16" s="184">
        <v>0</v>
      </c>
      <c r="E16" s="202"/>
      <c r="F16" s="203"/>
    </row>
    <row r="17" spans="1:6" ht="36.950000000000003" customHeight="1" x14ac:dyDescent="0.25">
      <c r="A17" s="182"/>
      <c r="B17" s="183"/>
      <c r="C17" s="184">
        <v>0</v>
      </c>
      <c r="D17" s="184">
        <v>0</v>
      </c>
      <c r="E17" s="202"/>
      <c r="F17" s="203"/>
    </row>
    <row r="18" spans="1:6" ht="36.950000000000003" customHeight="1" x14ac:dyDescent="0.25">
      <c r="A18" s="182"/>
      <c r="B18" s="183"/>
      <c r="C18" s="184">
        <v>0</v>
      </c>
      <c r="D18" s="184">
        <v>0</v>
      </c>
      <c r="E18" s="202"/>
      <c r="F18" s="203"/>
    </row>
    <row r="19" spans="1:6" ht="36.950000000000003" customHeight="1" x14ac:dyDescent="0.25">
      <c r="A19" s="182"/>
      <c r="B19" s="183"/>
      <c r="C19" s="184">
        <v>0</v>
      </c>
      <c r="D19" s="184">
        <v>0</v>
      </c>
      <c r="E19" s="202"/>
      <c r="F19" s="203"/>
    </row>
    <row r="20" spans="1:6" ht="36.950000000000003" customHeight="1" x14ac:dyDescent="0.25">
      <c r="A20" s="182"/>
      <c r="B20" s="183"/>
      <c r="C20" s="184">
        <v>0</v>
      </c>
      <c r="D20" s="184">
        <v>0</v>
      </c>
      <c r="E20" s="202"/>
      <c r="F20" s="203"/>
    </row>
    <row r="21" spans="1:6" ht="36.950000000000003" customHeight="1" x14ac:dyDescent="0.25">
      <c r="A21" s="182"/>
      <c r="B21" s="183"/>
      <c r="C21" s="184">
        <v>0</v>
      </c>
      <c r="D21" s="184">
        <v>0</v>
      </c>
      <c r="E21" s="202"/>
      <c r="F21" s="203"/>
    </row>
    <row r="22" spans="1:6" ht="36.950000000000003" customHeight="1" x14ac:dyDescent="0.25">
      <c r="A22" s="182"/>
      <c r="B22" s="183"/>
      <c r="C22" s="184">
        <v>0</v>
      </c>
      <c r="D22" s="184">
        <v>0</v>
      </c>
      <c r="E22" s="202"/>
      <c r="F22" s="203"/>
    </row>
    <row r="23" spans="1:6" ht="36.950000000000003" customHeight="1" x14ac:dyDescent="0.25">
      <c r="A23" s="182"/>
      <c r="B23" s="183"/>
      <c r="C23" s="184">
        <v>0</v>
      </c>
      <c r="D23" s="184">
        <v>0</v>
      </c>
      <c r="E23" s="202"/>
      <c r="F23" s="203"/>
    </row>
    <row r="24" spans="1:6" ht="36.950000000000003" customHeight="1" x14ac:dyDescent="0.25">
      <c r="A24" s="182"/>
      <c r="B24" s="183"/>
      <c r="C24" s="184">
        <v>0</v>
      </c>
      <c r="D24" s="184">
        <v>0</v>
      </c>
      <c r="E24" s="202"/>
      <c r="F24" s="203"/>
    </row>
    <row r="25" spans="1:6" ht="36.950000000000003" customHeight="1" x14ac:dyDescent="0.25">
      <c r="A25" s="182"/>
      <c r="B25" s="183"/>
      <c r="C25" s="184">
        <v>0</v>
      </c>
      <c r="D25" s="184">
        <v>0</v>
      </c>
      <c r="E25" s="202"/>
      <c r="F25" s="203"/>
    </row>
    <row r="26" spans="1:6" ht="36.950000000000003" customHeight="1" x14ac:dyDescent="0.25">
      <c r="A26" s="182"/>
      <c r="B26" s="183"/>
      <c r="C26" s="184">
        <v>0</v>
      </c>
      <c r="D26" s="184">
        <v>0</v>
      </c>
      <c r="E26" s="202"/>
      <c r="F26" s="203"/>
    </row>
    <row r="27" spans="1:6" ht="36.950000000000003" customHeight="1" x14ac:dyDescent="0.25">
      <c r="A27" s="182"/>
      <c r="B27" s="183"/>
      <c r="C27" s="184">
        <v>0</v>
      </c>
      <c r="D27" s="184">
        <v>0</v>
      </c>
      <c r="E27" s="202"/>
      <c r="F27" s="203"/>
    </row>
    <row r="28" spans="1:6" ht="36.950000000000003" customHeight="1" x14ac:dyDescent="0.25">
      <c r="A28" s="182"/>
      <c r="B28" s="183"/>
      <c r="C28" s="184">
        <v>0</v>
      </c>
      <c r="D28" s="184">
        <v>0</v>
      </c>
      <c r="E28" s="202"/>
      <c r="F28" s="203"/>
    </row>
    <row r="29" spans="1:6" ht="36.950000000000003" customHeight="1" x14ac:dyDescent="0.25">
      <c r="A29" s="182"/>
      <c r="B29" s="183"/>
      <c r="C29" s="184">
        <v>0</v>
      </c>
      <c r="D29" s="184">
        <v>0</v>
      </c>
      <c r="E29" s="202"/>
      <c r="F29" s="203"/>
    </row>
    <row r="30" spans="1:6" ht="36.950000000000003" customHeight="1" x14ac:dyDescent="0.25">
      <c r="A30" s="182"/>
      <c r="B30" s="183"/>
      <c r="C30" s="184">
        <v>0</v>
      </c>
      <c r="D30" s="184">
        <v>0</v>
      </c>
      <c r="E30" s="202"/>
      <c r="F30" s="203"/>
    </row>
    <row r="31" spans="1:6" ht="36.950000000000003" customHeight="1" x14ac:dyDescent="0.25">
      <c r="A31" s="182"/>
      <c r="B31" s="183"/>
      <c r="C31" s="184">
        <v>0</v>
      </c>
      <c r="D31" s="184">
        <v>0</v>
      </c>
      <c r="E31" s="202"/>
      <c r="F31" s="203"/>
    </row>
    <row r="32" spans="1:6" ht="36.950000000000003" customHeight="1" x14ac:dyDescent="0.25">
      <c r="A32" s="182"/>
      <c r="B32" s="183"/>
      <c r="C32" s="184">
        <v>0</v>
      </c>
      <c r="D32" s="184">
        <v>0</v>
      </c>
      <c r="E32" s="202"/>
      <c r="F32" s="203"/>
    </row>
    <row r="33" spans="1:6" ht="36.950000000000003" customHeight="1" x14ac:dyDescent="0.25">
      <c r="A33" s="182"/>
      <c r="B33" s="183"/>
      <c r="C33" s="184">
        <v>0</v>
      </c>
      <c r="D33" s="184">
        <v>0</v>
      </c>
      <c r="E33" s="202"/>
      <c r="F33" s="203"/>
    </row>
    <row r="34" spans="1:6" ht="36.950000000000003" customHeight="1" thickBot="1" x14ac:dyDescent="0.25">
      <c r="A34" s="205"/>
      <c r="B34" s="202"/>
      <c r="C34" s="184">
        <v>0</v>
      </c>
      <c r="D34" s="184">
        <v>0</v>
      </c>
      <c r="E34" s="202"/>
      <c r="F34" s="206"/>
    </row>
    <row r="35" spans="1:6" ht="12" customHeight="1" thickTop="1" x14ac:dyDescent="0.2">
      <c r="A35" s="207"/>
      <c r="B35" s="208"/>
      <c r="C35" s="209"/>
      <c r="D35" s="209"/>
      <c r="E35" s="208"/>
      <c r="F35" s="208"/>
    </row>
    <row r="36" spans="1:6" ht="12" customHeight="1" x14ac:dyDescent="0.2">
      <c r="A36" s="195"/>
      <c r="B36" s="196"/>
      <c r="C36" s="197"/>
      <c r="D36" s="197"/>
      <c r="E36" s="196"/>
      <c r="F36" s="196"/>
    </row>
    <row r="37" spans="1:6" ht="12" customHeight="1" x14ac:dyDescent="0.2">
      <c r="A37" s="195"/>
      <c r="B37" s="196"/>
      <c r="C37" s="197"/>
      <c r="D37" s="197"/>
      <c r="E37" s="196"/>
      <c r="F37" s="196"/>
    </row>
    <row r="38" spans="1:6" ht="20.100000000000001" customHeight="1" x14ac:dyDescent="0.2">
      <c r="A38" s="195"/>
      <c r="B38" s="196"/>
      <c r="C38" s="197"/>
      <c r="D38" s="197"/>
      <c r="E38" s="196"/>
      <c r="F38" s="196"/>
    </row>
    <row r="39" spans="1:6" ht="20.100000000000001" customHeight="1" x14ac:dyDescent="0.2">
      <c r="A39" s="195"/>
      <c r="B39" s="196"/>
      <c r="C39" s="197"/>
      <c r="D39" s="197"/>
      <c r="E39" s="196"/>
      <c r="F39" s="196"/>
    </row>
    <row r="40" spans="1:6" ht="20.100000000000001" customHeight="1" x14ac:dyDescent="0.2">
      <c r="A40" s="195"/>
      <c r="B40" s="196"/>
      <c r="C40" s="197"/>
      <c r="D40" s="197"/>
      <c r="E40" s="196"/>
      <c r="F40" s="196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27559055118110237" top="0.94488188976377963" bottom="0.15748031496062992" header="0.19685039370078741" footer="0"/>
  <pageSetup paperSize="9" scale="59" orientation="portrait" r:id="rId1"/>
  <headerFooter alignWithMargins="0">
    <oddHeader xml:space="preserve">&amp;L&amp;G&amp;C&amp;"Arial,Negrita"&amp;14
&amp;"Arial,Negrita Cursiva"&amp;16 VI RAID Sierra de la Mosca y
Llanos de Sierra de Fuentes 2012&amp;R&amp;"Arial Black,Normal"&amp;12&amp;G
&amp;D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Q46"/>
  <sheetViews>
    <sheetView showGridLines="0" zoomScale="95" zoomScaleNormal="95" zoomScaleSheetLayoutView="80" workbookViewId="0">
      <selection activeCell="H19" sqref="H19"/>
    </sheetView>
  </sheetViews>
  <sheetFormatPr baseColWidth="10" defaultRowHeight="12.75" x14ac:dyDescent="0.2"/>
  <cols>
    <col min="1" max="1" width="6.42578125" customWidth="1"/>
    <col min="2" max="2" width="6.7109375" bestFit="1" customWidth="1"/>
    <col min="3" max="4" width="33.7109375" customWidth="1"/>
    <col min="5" max="5" width="4.85546875" bestFit="1" customWidth="1"/>
    <col min="6" max="6" width="8.85546875" customWidth="1"/>
    <col min="7" max="7" width="9.7109375" customWidth="1"/>
    <col min="8" max="8" width="8.5703125" customWidth="1"/>
    <col min="9" max="9" width="9.7109375" customWidth="1"/>
    <col min="10" max="10" width="9.42578125" customWidth="1"/>
    <col min="11" max="11" width="9.140625" hidden="1" customWidth="1"/>
    <col min="12" max="13" width="10.7109375" hidden="1" customWidth="1"/>
    <col min="14" max="14" width="8" customWidth="1"/>
    <col min="15" max="16" width="10.85546875" customWidth="1"/>
    <col min="17" max="17" width="11.28515625" customWidth="1"/>
    <col min="18" max="18" width="9.42578125" bestFit="1" customWidth="1"/>
    <col min="19" max="19" width="9.28515625" customWidth="1"/>
    <col min="20" max="20" width="15.140625" bestFit="1" customWidth="1"/>
    <col min="21" max="21" width="4.42578125" customWidth="1"/>
    <col min="22" max="22" width="4.5703125" customWidth="1"/>
    <col min="23" max="23" width="3.140625" hidden="1" customWidth="1"/>
    <col min="24" max="24" width="3.85546875" hidden="1" customWidth="1"/>
    <col min="25" max="25" width="3.5703125" hidden="1" customWidth="1"/>
    <col min="26" max="26" width="3.7109375" hidden="1" customWidth="1"/>
    <col min="27" max="27" width="3.85546875" hidden="1" customWidth="1"/>
    <col min="28" max="28" width="3.5703125" hidden="1" customWidth="1"/>
    <col min="29" max="29" width="3.7109375" hidden="1" customWidth="1"/>
    <col min="30" max="30" width="3.28515625" hidden="1" customWidth="1"/>
    <col min="31" max="31" width="4.140625" hidden="1" customWidth="1"/>
    <col min="32" max="32" width="4.5703125" hidden="1" customWidth="1"/>
    <col min="33" max="33" width="4.28515625" hidden="1" customWidth="1"/>
    <col min="34" max="35" width="3.5703125" hidden="1" customWidth="1"/>
    <col min="36" max="36" width="3.28515625" hidden="1" customWidth="1"/>
    <col min="37" max="37" width="3.42578125" hidden="1" customWidth="1"/>
    <col min="38" max="40" width="3.7109375" hidden="1" customWidth="1"/>
    <col min="41" max="41" width="6.5703125" hidden="1" customWidth="1"/>
    <col min="42" max="42" width="5.85546875" hidden="1" customWidth="1"/>
    <col min="43" max="43" width="6" hidden="1" customWidth="1"/>
    <col min="44" max="44" width="0" hidden="1" customWidth="1"/>
  </cols>
  <sheetData>
    <row r="1" spans="1:43" x14ac:dyDescent="0.2">
      <c r="G1" s="126" t="s">
        <v>25</v>
      </c>
      <c r="H1" s="130"/>
      <c r="I1" s="128">
        <v>5.5555555555555552E-2</v>
      </c>
      <c r="J1" s="129" t="s">
        <v>111</v>
      </c>
    </row>
    <row r="2" spans="1:43" x14ac:dyDescent="0.2">
      <c r="G2" s="126" t="s">
        <v>26</v>
      </c>
      <c r="H2" s="130"/>
      <c r="I2" s="128">
        <v>7.5752314814814814E-2</v>
      </c>
      <c r="J2" s="129" t="s">
        <v>112</v>
      </c>
    </row>
    <row r="3" spans="1:43" x14ac:dyDescent="0.2">
      <c r="G3" s="126" t="s">
        <v>27</v>
      </c>
      <c r="H3" s="130"/>
      <c r="I3" s="127">
        <v>20</v>
      </c>
    </row>
    <row r="4" spans="1:43" x14ac:dyDescent="0.2">
      <c r="G4" s="126" t="s">
        <v>15</v>
      </c>
      <c r="H4" s="130"/>
      <c r="I4" s="128">
        <v>2.0833333333333332E-2</v>
      </c>
    </row>
    <row r="5" spans="1:43" x14ac:dyDescent="0.2">
      <c r="G5" s="126" t="s">
        <v>59</v>
      </c>
      <c r="H5" s="130"/>
      <c r="I5" s="128">
        <v>1.3888888888888888E-2</v>
      </c>
    </row>
    <row r="6" spans="1:43" x14ac:dyDescent="0.2">
      <c r="G6" s="126"/>
      <c r="H6" s="130"/>
      <c r="I6" s="128"/>
    </row>
    <row r="7" spans="1:43" ht="13.5" thickBot="1" x14ac:dyDescent="0.25"/>
    <row r="8" spans="1:43" s="12" customFormat="1" ht="30" customHeight="1" thickTop="1" thickBot="1" x14ac:dyDescent="0.25">
      <c r="A8" s="16" t="s">
        <v>11</v>
      </c>
      <c r="B8" s="17" t="s">
        <v>2</v>
      </c>
      <c r="C8" s="18" t="s">
        <v>0</v>
      </c>
      <c r="D8" s="18" t="s">
        <v>1</v>
      </c>
      <c r="E8" s="19" t="s">
        <v>3</v>
      </c>
      <c r="F8" s="44" t="s">
        <v>14</v>
      </c>
      <c r="G8" s="20" t="s">
        <v>10</v>
      </c>
      <c r="H8" s="20" t="s">
        <v>19</v>
      </c>
      <c r="I8" s="42" t="s">
        <v>12</v>
      </c>
      <c r="J8" s="42" t="s">
        <v>13</v>
      </c>
      <c r="K8" s="61" t="s">
        <v>50</v>
      </c>
      <c r="L8" s="61" t="s">
        <v>51</v>
      </c>
      <c r="M8" s="61" t="s">
        <v>52</v>
      </c>
      <c r="N8" s="43" t="s">
        <v>18</v>
      </c>
      <c r="O8" s="42" t="s">
        <v>53</v>
      </c>
      <c r="P8" s="42" t="s">
        <v>54</v>
      </c>
      <c r="Q8" s="42" t="s">
        <v>55</v>
      </c>
      <c r="R8" s="279" t="s">
        <v>95</v>
      </c>
      <c r="S8" s="280" t="s">
        <v>96</v>
      </c>
      <c r="T8" s="45" t="s">
        <v>17</v>
      </c>
      <c r="X8" s="13" t="s">
        <v>16</v>
      </c>
      <c r="Y8" s="14"/>
      <c r="Z8" s="15"/>
      <c r="AA8" s="62" t="s">
        <v>50</v>
      </c>
      <c r="AB8" s="63"/>
      <c r="AC8" s="63"/>
      <c r="AD8" s="63"/>
      <c r="AE8" s="14"/>
      <c r="AF8" s="63"/>
      <c r="AG8" s="64"/>
      <c r="AH8" s="65" t="s">
        <v>51</v>
      </c>
      <c r="AI8" s="66"/>
      <c r="AJ8" s="66"/>
      <c r="AK8" s="66"/>
      <c r="AL8" s="66"/>
      <c r="AM8" s="66"/>
      <c r="AN8" s="67"/>
      <c r="AO8" s="13" t="s">
        <v>16</v>
      </c>
      <c r="AP8" s="14"/>
      <c r="AQ8" s="15"/>
    </row>
    <row r="9" spans="1:43" ht="15" customHeight="1" thickTop="1" x14ac:dyDescent="0.2">
      <c r="A9" s="107">
        <f t="shared" ref="A9:A46" si="0">RANK(T9,$T$9:$T$46,1)</f>
        <v>6</v>
      </c>
      <c r="B9" s="108">
        <f>'Matrículas CET'!A3</f>
        <v>116</v>
      </c>
      <c r="C9" s="247" t="str">
        <f>'Matrículas CET'!C3</f>
        <v>JOSE LUIS BALSINHAS</v>
      </c>
      <c r="D9" s="247" t="str">
        <f>'Matrículas CET'!E3</f>
        <v>DIAMANT DES AYSSADES</v>
      </c>
      <c r="E9" s="109" t="s">
        <v>4</v>
      </c>
      <c r="F9" s="110">
        <f>'HORARIO 1'!B5</f>
        <v>0.39583333333333331</v>
      </c>
      <c r="G9" s="111">
        <v>0.46843750000000001</v>
      </c>
      <c r="H9" s="111">
        <v>0.46987268518518516</v>
      </c>
      <c r="I9" s="112">
        <f>+G9-'HORARIO 1'!B5</f>
        <v>7.2604166666666692E-2</v>
      </c>
      <c r="J9" s="112">
        <f>+H9-'HORARIO 1'!B5</f>
        <v>7.4039351851851842E-2</v>
      </c>
      <c r="K9" s="113">
        <f>IF(I9&lt;$I$1,$I$1-I9,0)*1000</f>
        <v>0</v>
      </c>
      <c r="L9" s="113">
        <f>IF(I9&gt;$I$2,I9-$I$2,0)</f>
        <v>0</v>
      </c>
      <c r="M9" s="113">
        <f>K9+L9</f>
        <v>0</v>
      </c>
      <c r="N9" s="112">
        <f t="shared" ref="N9:N46" si="1">H9-G9</f>
        <v>1.4351851851851505E-3</v>
      </c>
      <c r="O9" s="112">
        <f>K9</f>
        <v>0</v>
      </c>
      <c r="P9" s="112">
        <f>L9</f>
        <v>0</v>
      </c>
      <c r="Q9" s="112">
        <f>M9</f>
        <v>0</v>
      </c>
      <c r="R9" s="114">
        <f t="shared" ref="R9:R46" si="2">$I$3*3600/((X9*3600)+(Y9*60)+Z9)</f>
        <v>11.477761836441895</v>
      </c>
      <c r="S9" s="114">
        <f>$I$3*3600/((AO9*3600)+(AP9*60)+AQ9)</f>
        <v>11.255275910583086</v>
      </c>
      <c r="T9" s="115">
        <f t="shared" ref="T9:T40" si="3">J9+Q9</f>
        <v>7.4039351851851842E-2</v>
      </c>
      <c r="U9" s="1"/>
      <c r="X9" s="3">
        <f>HOUR(I9)</f>
        <v>1</v>
      </c>
      <c r="Y9" s="4">
        <f>MINUTE(I9)</f>
        <v>44</v>
      </c>
      <c r="Z9" s="5">
        <f>SECOND(I9)</f>
        <v>33</v>
      </c>
      <c r="AA9" s="68">
        <f t="shared" ref="AA9:AA46" si="4">HOUR(K9)</f>
        <v>0</v>
      </c>
      <c r="AB9" s="69">
        <f t="shared" ref="AB9:AB46" si="5">MINUTE(K9)</f>
        <v>0</v>
      </c>
      <c r="AC9" s="69">
        <f t="shared" ref="AC9:AC46" si="6">SECOND(K9)</f>
        <v>0</v>
      </c>
      <c r="AD9" s="69">
        <f t="shared" ref="AD9:AD46" si="7">IF(AC9&gt;0,AB9+1,AB9)</f>
        <v>0</v>
      </c>
      <c r="AE9" s="70">
        <f t="shared" ref="AE9:AE18" si="8">AD9*5</f>
        <v>0</v>
      </c>
      <c r="AF9" s="69">
        <f t="shared" ref="AF9:AF46" si="9">IF(AE9&gt;=60,AA9+1,0)</f>
        <v>0</v>
      </c>
      <c r="AG9" s="71">
        <f t="shared" ref="AG9:AG46" si="10">IF(AE9&lt;60,AE9,AE9-60)</f>
        <v>0</v>
      </c>
      <c r="AH9" s="72">
        <f t="shared" ref="AH9:AH46" si="11">HOUR(L9)</f>
        <v>0</v>
      </c>
      <c r="AI9" s="73">
        <f t="shared" ref="AI9:AI46" si="12">MINUTE(L9)</f>
        <v>0</v>
      </c>
      <c r="AJ9" s="73">
        <f t="shared" ref="AJ9:AJ46" si="13">SECOND(L9)</f>
        <v>0</v>
      </c>
      <c r="AK9" s="73">
        <f>IF(AJ9&gt;0,AI9+1,AI9)</f>
        <v>0</v>
      </c>
      <c r="AL9" s="73">
        <f t="shared" ref="AL9:AL46" si="14">AK9*5</f>
        <v>0</v>
      </c>
      <c r="AM9" s="73">
        <f t="shared" ref="AM9:AM46" si="15">IF(AL9&gt;=60,AH9+1,0)</f>
        <v>0</v>
      </c>
      <c r="AN9" s="74">
        <f t="shared" ref="AN9:AN46" si="16">IF(AL9&lt;60,AL9,AL9-60)</f>
        <v>0</v>
      </c>
      <c r="AO9" s="3">
        <f>HOUR(J9)</f>
        <v>1</v>
      </c>
      <c r="AP9" s="4">
        <f>MINUTE(J9)</f>
        <v>46</v>
      </c>
      <c r="AQ9" s="5">
        <f>SECOND(J9)</f>
        <v>37</v>
      </c>
    </row>
    <row r="10" spans="1:43" ht="15" customHeight="1" x14ac:dyDescent="0.2">
      <c r="A10" s="116">
        <f t="shared" si="0"/>
        <v>10</v>
      </c>
      <c r="B10" s="117">
        <f>'Matrículas CET'!A4</f>
        <v>117</v>
      </c>
      <c r="C10" s="248" t="str">
        <f>'Matrículas CET'!C4</f>
        <v>JOAO PEDRO CARPINTEIRO</v>
      </c>
      <c r="D10" s="248" t="str">
        <f>'Matrículas CET'!E4</f>
        <v>KALKO DE NERAC</v>
      </c>
      <c r="E10" s="118" t="s">
        <v>4</v>
      </c>
      <c r="F10" s="119">
        <f>'HORARIO 1'!B6</f>
        <v>0.39583333333333331</v>
      </c>
      <c r="G10" s="120">
        <v>0.47262731481481479</v>
      </c>
      <c r="H10" s="120">
        <v>0.47672453703703704</v>
      </c>
      <c r="I10" s="121">
        <f>+G10-'HORARIO 1'!B6</f>
        <v>7.6793981481481477E-2</v>
      </c>
      <c r="J10" s="121">
        <f>+H10-'HORARIO 1'!B6</f>
        <v>8.0891203703703729E-2</v>
      </c>
      <c r="K10" s="122">
        <f t="shared" ref="K10:K46" si="17">IF(I10&lt;$I$1,$I$1-I10,0)*1000</f>
        <v>0</v>
      </c>
      <c r="L10" s="122">
        <f t="shared" ref="L10:L46" si="18">IF(I10&gt;$I$2,I10-$I$2,0)</f>
        <v>1.041666666666663E-3</v>
      </c>
      <c r="M10" s="122">
        <f t="shared" ref="M10:M46" si="19">K10+L10</f>
        <v>1.041666666666663E-3</v>
      </c>
      <c r="N10" s="121">
        <f t="shared" si="1"/>
        <v>4.0972222222222521E-3</v>
      </c>
      <c r="O10" s="121">
        <f t="shared" ref="O10:O46" si="20">K10</f>
        <v>0</v>
      </c>
      <c r="P10" s="121">
        <f t="shared" ref="P10:P46" si="21">L10</f>
        <v>1.041666666666663E-3</v>
      </c>
      <c r="Q10" s="121">
        <f t="shared" ref="Q10:Q46" si="22">M10</f>
        <v>1.041666666666663E-3</v>
      </c>
      <c r="R10" s="123">
        <f t="shared" si="2"/>
        <v>10.851544837980407</v>
      </c>
      <c r="S10" s="278">
        <f t="shared" ref="S10:S46" si="23">$I$3*3600/((AO10*3600)+(AP10*60)+AQ10)</f>
        <v>10.301902990413508</v>
      </c>
      <c r="T10" s="124">
        <f t="shared" si="3"/>
        <v>8.1932870370370392E-2</v>
      </c>
      <c r="U10" s="1"/>
      <c r="X10" s="6">
        <f t="shared" ref="X10:X46" si="24">HOUR(I10)</f>
        <v>1</v>
      </c>
      <c r="Y10" s="7">
        <f t="shared" ref="Y10:Y46" si="25">MINUTE(I10)</f>
        <v>50</v>
      </c>
      <c r="Z10" s="8">
        <f t="shared" ref="Z10:Z46" si="26">SECOND(I10)</f>
        <v>35</v>
      </c>
      <c r="AA10" s="75">
        <f t="shared" si="4"/>
        <v>0</v>
      </c>
      <c r="AB10" s="70">
        <f t="shared" si="5"/>
        <v>0</v>
      </c>
      <c r="AC10" s="70">
        <f t="shared" si="6"/>
        <v>0</v>
      </c>
      <c r="AD10" s="70">
        <f t="shared" si="7"/>
        <v>0</v>
      </c>
      <c r="AE10" s="70">
        <f t="shared" si="8"/>
        <v>0</v>
      </c>
      <c r="AF10" s="70">
        <f t="shared" si="9"/>
        <v>0</v>
      </c>
      <c r="AG10" s="76">
        <f t="shared" si="10"/>
        <v>0</v>
      </c>
      <c r="AH10" s="77">
        <f t="shared" si="11"/>
        <v>0</v>
      </c>
      <c r="AI10" s="78">
        <f t="shared" si="12"/>
        <v>1</v>
      </c>
      <c r="AJ10" s="78">
        <f t="shared" si="13"/>
        <v>30</v>
      </c>
      <c r="AK10" s="78">
        <f t="shared" ref="AK10:AK46" si="27">IF(AJ10&gt;0,AI10+1,0)</f>
        <v>2</v>
      </c>
      <c r="AL10" s="78">
        <f t="shared" si="14"/>
        <v>10</v>
      </c>
      <c r="AM10" s="78">
        <f t="shared" si="15"/>
        <v>0</v>
      </c>
      <c r="AN10" s="79">
        <f t="shared" si="16"/>
        <v>10</v>
      </c>
      <c r="AO10" s="6">
        <f t="shared" ref="AO10:AO46" si="28">HOUR(J10)</f>
        <v>1</v>
      </c>
      <c r="AP10" s="7">
        <f t="shared" ref="AP10:AP46" si="29">MINUTE(J10)</f>
        <v>56</v>
      </c>
      <c r="AQ10" s="8">
        <f t="shared" ref="AQ10:AQ46" si="30">SECOND(J10)</f>
        <v>29</v>
      </c>
    </row>
    <row r="11" spans="1:43" ht="15" customHeight="1" x14ac:dyDescent="0.2">
      <c r="A11" s="116">
        <f t="shared" si="0"/>
        <v>7</v>
      </c>
      <c r="B11" s="117">
        <f>'Matrículas CET'!A5</f>
        <v>118</v>
      </c>
      <c r="C11" s="248" t="str">
        <f>'Matrículas CET'!C5</f>
        <v>JAVIER GRAGERA</v>
      </c>
      <c r="D11" s="248" t="str">
        <f>'Matrículas CET'!E5</f>
        <v>AYSTIC DE PIBOUL</v>
      </c>
      <c r="E11" s="118" t="s">
        <v>4</v>
      </c>
      <c r="F11" s="119">
        <f>'HORARIO 1'!B7</f>
        <v>0.39583333333333331</v>
      </c>
      <c r="G11" s="120">
        <v>0.47259259259259262</v>
      </c>
      <c r="H11" s="120">
        <v>0.47361111111111115</v>
      </c>
      <c r="I11" s="121">
        <f>+G11-'HORARIO 1'!B7</f>
        <v>7.6759259259259305E-2</v>
      </c>
      <c r="J11" s="121">
        <f>+H11-'HORARIO 1'!B7</f>
        <v>7.7777777777777835E-2</v>
      </c>
      <c r="K11" s="122">
        <f t="shared" si="17"/>
        <v>0</v>
      </c>
      <c r="L11" s="122">
        <f t="shared" si="18"/>
        <v>1.0069444444444908E-3</v>
      </c>
      <c r="M11" s="122">
        <f t="shared" si="19"/>
        <v>1.0069444444444908E-3</v>
      </c>
      <c r="N11" s="121">
        <f t="shared" si="1"/>
        <v>1.0185185185185297E-3</v>
      </c>
      <c r="O11" s="121">
        <f t="shared" si="20"/>
        <v>0</v>
      </c>
      <c r="P11" s="121">
        <f t="shared" si="21"/>
        <v>1.0069444444444908E-3</v>
      </c>
      <c r="Q11" s="121">
        <f t="shared" si="22"/>
        <v>1.0069444444444908E-3</v>
      </c>
      <c r="R11" s="123">
        <f t="shared" si="2"/>
        <v>10.856453558504223</v>
      </c>
      <c r="S11" s="278">
        <f t="shared" si="23"/>
        <v>10.714285714285714</v>
      </c>
      <c r="T11" s="124">
        <f t="shared" si="3"/>
        <v>7.8784722222222325E-2</v>
      </c>
      <c r="U11" s="1"/>
      <c r="X11" s="6">
        <f t="shared" si="24"/>
        <v>1</v>
      </c>
      <c r="Y11" s="7">
        <f t="shared" si="25"/>
        <v>50</v>
      </c>
      <c r="Z11" s="8">
        <f t="shared" si="26"/>
        <v>32</v>
      </c>
      <c r="AA11" s="75">
        <f t="shared" si="4"/>
        <v>0</v>
      </c>
      <c r="AB11" s="70">
        <f t="shared" si="5"/>
        <v>0</v>
      </c>
      <c r="AC11" s="70">
        <f t="shared" si="6"/>
        <v>0</v>
      </c>
      <c r="AD11" s="70">
        <f t="shared" si="7"/>
        <v>0</v>
      </c>
      <c r="AE11" s="70">
        <f t="shared" si="8"/>
        <v>0</v>
      </c>
      <c r="AF11" s="70">
        <f t="shared" si="9"/>
        <v>0</v>
      </c>
      <c r="AG11" s="76">
        <f t="shared" si="10"/>
        <v>0</v>
      </c>
      <c r="AH11" s="77">
        <f t="shared" si="11"/>
        <v>0</v>
      </c>
      <c r="AI11" s="78">
        <f t="shared" si="12"/>
        <v>1</v>
      </c>
      <c r="AJ11" s="78">
        <f t="shared" si="13"/>
        <v>27</v>
      </c>
      <c r="AK11" s="78">
        <f t="shared" si="27"/>
        <v>2</v>
      </c>
      <c r="AL11" s="78">
        <f t="shared" si="14"/>
        <v>10</v>
      </c>
      <c r="AM11" s="78">
        <f t="shared" si="15"/>
        <v>0</v>
      </c>
      <c r="AN11" s="79">
        <f t="shared" si="16"/>
        <v>10</v>
      </c>
      <c r="AO11" s="6">
        <f t="shared" si="28"/>
        <v>1</v>
      </c>
      <c r="AP11" s="7">
        <f t="shared" si="29"/>
        <v>52</v>
      </c>
      <c r="AQ11" s="8">
        <f t="shared" si="30"/>
        <v>0</v>
      </c>
    </row>
    <row r="12" spans="1:43" ht="15" customHeight="1" x14ac:dyDescent="0.2">
      <c r="A12" s="116">
        <f t="shared" si="0"/>
        <v>9</v>
      </c>
      <c r="B12" s="117">
        <v>108</v>
      </c>
      <c r="C12" s="248" t="str">
        <f>'Matrículas CET'!C6</f>
        <v>PABLO DELGADO</v>
      </c>
      <c r="D12" s="248" t="str">
        <f>'Matrículas CET'!E6</f>
        <v>ERET DE LUC</v>
      </c>
      <c r="E12" s="118" t="s">
        <v>4</v>
      </c>
      <c r="F12" s="119">
        <f>'HORARIO 1'!B8</f>
        <v>0.39583333333333331</v>
      </c>
      <c r="G12" s="120">
        <v>0.47261574074074075</v>
      </c>
      <c r="H12" s="120">
        <v>0.47461805555555553</v>
      </c>
      <c r="I12" s="121">
        <f>+G12-'HORARIO 1'!B8</f>
        <v>7.6782407407407438E-2</v>
      </c>
      <c r="J12" s="121">
        <f>+H12-'HORARIO 1'!B8</f>
        <v>7.8784722222222214E-2</v>
      </c>
      <c r="K12" s="122">
        <f t="shared" si="17"/>
        <v>0</v>
      </c>
      <c r="L12" s="122">
        <f t="shared" si="18"/>
        <v>1.0300925925926241E-3</v>
      </c>
      <c r="M12" s="122">
        <f t="shared" si="19"/>
        <v>1.0300925925926241E-3</v>
      </c>
      <c r="N12" s="121">
        <f t="shared" si="1"/>
        <v>2.0023148148147762E-3</v>
      </c>
      <c r="O12" s="121">
        <f t="shared" si="20"/>
        <v>0</v>
      </c>
      <c r="P12" s="121">
        <f t="shared" si="21"/>
        <v>1.0300925925926241E-3</v>
      </c>
      <c r="Q12" s="121">
        <f t="shared" si="22"/>
        <v>1.0300925925926241E-3</v>
      </c>
      <c r="R12" s="123">
        <f t="shared" si="2"/>
        <v>10.853180584865843</v>
      </c>
      <c r="S12" s="278">
        <f t="shared" si="23"/>
        <v>10.577346848832084</v>
      </c>
      <c r="T12" s="124">
        <f t="shared" si="3"/>
        <v>7.9814814814814838E-2</v>
      </c>
      <c r="X12" s="6">
        <f t="shared" si="24"/>
        <v>1</v>
      </c>
      <c r="Y12" s="7">
        <f t="shared" si="25"/>
        <v>50</v>
      </c>
      <c r="Z12" s="8">
        <f t="shared" si="26"/>
        <v>34</v>
      </c>
      <c r="AA12" s="75">
        <f t="shared" si="4"/>
        <v>0</v>
      </c>
      <c r="AB12" s="70">
        <f t="shared" si="5"/>
        <v>0</v>
      </c>
      <c r="AC12" s="70">
        <f t="shared" si="6"/>
        <v>0</v>
      </c>
      <c r="AD12" s="70">
        <f t="shared" si="7"/>
        <v>0</v>
      </c>
      <c r="AE12" s="70">
        <f t="shared" si="8"/>
        <v>0</v>
      </c>
      <c r="AF12" s="70">
        <f t="shared" si="9"/>
        <v>0</v>
      </c>
      <c r="AG12" s="76">
        <f t="shared" si="10"/>
        <v>0</v>
      </c>
      <c r="AH12" s="77">
        <f t="shared" si="11"/>
        <v>0</v>
      </c>
      <c r="AI12" s="78">
        <f t="shared" si="12"/>
        <v>1</v>
      </c>
      <c r="AJ12" s="78">
        <f t="shared" si="13"/>
        <v>29</v>
      </c>
      <c r="AK12" s="78">
        <f t="shared" si="27"/>
        <v>2</v>
      </c>
      <c r="AL12" s="78">
        <f t="shared" si="14"/>
        <v>10</v>
      </c>
      <c r="AM12" s="78">
        <f t="shared" si="15"/>
        <v>0</v>
      </c>
      <c r="AN12" s="79">
        <f t="shared" si="16"/>
        <v>10</v>
      </c>
      <c r="AO12" s="6">
        <f t="shared" si="28"/>
        <v>1</v>
      </c>
      <c r="AP12" s="7">
        <f t="shared" si="29"/>
        <v>53</v>
      </c>
      <c r="AQ12" s="8">
        <f t="shared" si="30"/>
        <v>27</v>
      </c>
    </row>
    <row r="13" spans="1:43" ht="15" customHeight="1" x14ac:dyDescent="0.2">
      <c r="A13" s="116">
        <f t="shared" si="0"/>
        <v>8</v>
      </c>
      <c r="B13" s="117">
        <f>'Matrículas CET'!A7</f>
        <v>120</v>
      </c>
      <c r="C13" s="248" t="str">
        <f>'Matrículas CET'!C7</f>
        <v>JOAO RODRIGUES</v>
      </c>
      <c r="D13" s="248" t="str">
        <f>'Matrículas CET'!E7</f>
        <v>EMIR DU BARTHAS</v>
      </c>
      <c r="E13" s="118" t="s">
        <v>4</v>
      </c>
      <c r="F13" s="119">
        <f>'HORARIO 1'!B9</f>
        <v>0.39583333333333331</v>
      </c>
      <c r="G13" s="120">
        <v>0.47260416666666666</v>
      </c>
      <c r="H13" s="120">
        <v>0.47430555555555554</v>
      </c>
      <c r="I13" s="121">
        <f>+G13-'HORARIO 1'!B9</f>
        <v>7.6770833333333344E-2</v>
      </c>
      <c r="J13" s="121">
        <f>+H13-'HORARIO 1'!B9</f>
        <v>7.8472222222222221E-2</v>
      </c>
      <c r="K13" s="122">
        <f t="shared" si="17"/>
        <v>0</v>
      </c>
      <c r="L13" s="122">
        <f t="shared" si="18"/>
        <v>1.0185185185185297E-3</v>
      </c>
      <c r="M13" s="122">
        <f t="shared" si="19"/>
        <v>1.0185185185185297E-3</v>
      </c>
      <c r="N13" s="121">
        <f t="shared" si="1"/>
        <v>1.7013888888888773E-3</v>
      </c>
      <c r="O13" s="121">
        <f t="shared" si="20"/>
        <v>0</v>
      </c>
      <c r="P13" s="121">
        <f t="shared" si="21"/>
        <v>1.0185185185185297E-3</v>
      </c>
      <c r="Q13" s="121">
        <f t="shared" si="22"/>
        <v>1.0185185185185297E-3</v>
      </c>
      <c r="R13" s="123">
        <f t="shared" si="2"/>
        <v>10.854816824966079</v>
      </c>
      <c r="S13" s="278">
        <f t="shared" si="23"/>
        <v>10.619469026548673</v>
      </c>
      <c r="T13" s="124">
        <f t="shared" si="3"/>
        <v>7.9490740740740751E-2</v>
      </c>
      <c r="X13" s="6">
        <f t="shared" si="24"/>
        <v>1</v>
      </c>
      <c r="Y13" s="7">
        <f t="shared" si="25"/>
        <v>50</v>
      </c>
      <c r="Z13" s="8">
        <f t="shared" si="26"/>
        <v>33</v>
      </c>
      <c r="AA13" s="75">
        <f t="shared" si="4"/>
        <v>0</v>
      </c>
      <c r="AB13" s="70">
        <f t="shared" si="5"/>
        <v>0</v>
      </c>
      <c r="AC13" s="70">
        <f t="shared" si="6"/>
        <v>0</v>
      </c>
      <c r="AD13" s="70">
        <f t="shared" si="7"/>
        <v>0</v>
      </c>
      <c r="AE13" s="70">
        <f t="shared" si="8"/>
        <v>0</v>
      </c>
      <c r="AF13" s="70">
        <f t="shared" si="9"/>
        <v>0</v>
      </c>
      <c r="AG13" s="76">
        <f t="shared" si="10"/>
        <v>0</v>
      </c>
      <c r="AH13" s="77">
        <f t="shared" si="11"/>
        <v>0</v>
      </c>
      <c r="AI13" s="78">
        <f t="shared" si="12"/>
        <v>1</v>
      </c>
      <c r="AJ13" s="78">
        <f t="shared" si="13"/>
        <v>28</v>
      </c>
      <c r="AK13" s="78">
        <f t="shared" si="27"/>
        <v>2</v>
      </c>
      <c r="AL13" s="78">
        <f t="shared" si="14"/>
        <v>10</v>
      </c>
      <c r="AM13" s="78">
        <f t="shared" si="15"/>
        <v>0</v>
      </c>
      <c r="AN13" s="79">
        <f t="shared" si="16"/>
        <v>10</v>
      </c>
      <c r="AO13" s="6">
        <f t="shared" si="28"/>
        <v>1</v>
      </c>
      <c r="AP13" s="7">
        <f t="shared" si="29"/>
        <v>53</v>
      </c>
      <c r="AQ13" s="8">
        <f t="shared" si="30"/>
        <v>0</v>
      </c>
    </row>
    <row r="14" spans="1:43" ht="15" customHeight="1" x14ac:dyDescent="0.2">
      <c r="A14" s="116">
        <f t="shared" si="0"/>
        <v>3</v>
      </c>
      <c r="B14" s="117">
        <f>'Matrículas CET'!A8</f>
        <v>121</v>
      </c>
      <c r="C14" s="248" t="str">
        <f>'Matrículas CET'!C8</f>
        <v>IVAN GASPAR</v>
      </c>
      <c r="D14" s="248" t="str">
        <f>'Matrículas CET'!E8</f>
        <v>SAULA</v>
      </c>
      <c r="E14" s="118" t="s">
        <v>4</v>
      </c>
      <c r="F14" s="119">
        <f>'HORARIO 1'!B10</f>
        <v>0.39583333333333331</v>
      </c>
      <c r="G14" s="120">
        <v>0.45770833333333333</v>
      </c>
      <c r="H14" s="120">
        <v>0.46101851851851849</v>
      </c>
      <c r="I14" s="121">
        <f>+G14-'HORARIO 1'!B10</f>
        <v>6.1875000000000013E-2</v>
      </c>
      <c r="J14" s="121">
        <f>+H14-'HORARIO 1'!B10</f>
        <v>6.5185185185185179E-2</v>
      </c>
      <c r="K14" s="122">
        <f t="shared" si="17"/>
        <v>0</v>
      </c>
      <c r="L14" s="122">
        <f t="shared" si="18"/>
        <v>0</v>
      </c>
      <c r="M14" s="122">
        <f t="shared" si="19"/>
        <v>0</v>
      </c>
      <c r="N14" s="121">
        <f t="shared" si="1"/>
        <v>3.310185185185166E-3</v>
      </c>
      <c r="O14" s="121">
        <f t="shared" si="20"/>
        <v>0</v>
      </c>
      <c r="P14" s="121">
        <f t="shared" si="21"/>
        <v>0</v>
      </c>
      <c r="Q14" s="121">
        <f t="shared" si="22"/>
        <v>0</v>
      </c>
      <c r="R14" s="123">
        <f t="shared" si="2"/>
        <v>13.468013468013469</v>
      </c>
      <c r="S14" s="278">
        <f t="shared" si="23"/>
        <v>12.784090909090908</v>
      </c>
      <c r="T14" s="124">
        <f t="shared" si="3"/>
        <v>6.5185185185185179E-2</v>
      </c>
      <c r="X14" s="6">
        <f t="shared" si="24"/>
        <v>1</v>
      </c>
      <c r="Y14" s="7">
        <f t="shared" si="25"/>
        <v>29</v>
      </c>
      <c r="Z14" s="8">
        <f t="shared" si="26"/>
        <v>6</v>
      </c>
      <c r="AA14" s="75">
        <f t="shared" si="4"/>
        <v>0</v>
      </c>
      <c r="AB14" s="70">
        <f t="shared" si="5"/>
        <v>0</v>
      </c>
      <c r="AC14" s="70">
        <f t="shared" si="6"/>
        <v>0</v>
      </c>
      <c r="AD14" s="70">
        <f t="shared" si="7"/>
        <v>0</v>
      </c>
      <c r="AE14" s="70">
        <f t="shared" si="8"/>
        <v>0</v>
      </c>
      <c r="AF14" s="70">
        <f t="shared" si="9"/>
        <v>0</v>
      </c>
      <c r="AG14" s="76">
        <f t="shared" si="10"/>
        <v>0</v>
      </c>
      <c r="AH14" s="77">
        <f t="shared" si="11"/>
        <v>0</v>
      </c>
      <c r="AI14" s="78">
        <f t="shared" si="12"/>
        <v>0</v>
      </c>
      <c r="AJ14" s="78">
        <f t="shared" si="13"/>
        <v>0</v>
      </c>
      <c r="AK14" s="78">
        <f t="shared" si="27"/>
        <v>0</v>
      </c>
      <c r="AL14" s="78">
        <f t="shared" si="14"/>
        <v>0</v>
      </c>
      <c r="AM14" s="78">
        <f t="shared" si="15"/>
        <v>0</v>
      </c>
      <c r="AN14" s="79">
        <f t="shared" si="16"/>
        <v>0</v>
      </c>
      <c r="AO14" s="6">
        <f t="shared" si="28"/>
        <v>1</v>
      </c>
      <c r="AP14" s="7">
        <f t="shared" si="29"/>
        <v>33</v>
      </c>
      <c r="AQ14" s="8">
        <f t="shared" si="30"/>
        <v>52</v>
      </c>
    </row>
    <row r="15" spans="1:43" ht="15" customHeight="1" x14ac:dyDescent="0.2">
      <c r="A15" s="116">
        <f t="shared" si="0"/>
        <v>2</v>
      </c>
      <c r="B15" s="117">
        <f>'Matrículas CET'!A9</f>
        <v>122</v>
      </c>
      <c r="C15" s="248" t="str">
        <f>'Matrículas CET'!C9</f>
        <v>NATALIA VILELA</v>
      </c>
      <c r="D15" s="248" t="str">
        <f>'Matrículas CET'!E9</f>
        <v>JALEO</v>
      </c>
      <c r="E15" s="118" t="s">
        <v>4</v>
      </c>
      <c r="F15" s="119">
        <f>'HORARIO 1'!B11</f>
        <v>0.39583333333333331</v>
      </c>
      <c r="G15" s="120">
        <v>0.45768518518518514</v>
      </c>
      <c r="H15" s="120">
        <v>0.4609375</v>
      </c>
      <c r="I15" s="121">
        <f>+G15-'HORARIO 1'!B11</f>
        <v>6.1851851851851825E-2</v>
      </c>
      <c r="J15" s="121">
        <f>+H15-'HORARIO 1'!B11</f>
        <v>6.5104166666666685E-2</v>
      </c>
      <c r="K15" s="122">
        <f t="shared" si="17"/>
        <v>0</v>
      </c>
      <c r="L15" s="122">
        <f t="shared" si="18"/>
        <v>0</v>
      </c>
      <c r="M15" s="122">
        <f t="shared" si="19"/>
        <v>0</v>
      </c>
      <c r="N15" s="121">
        <f t="shared" si="1"/>
        <v>3.2523148148148606E-3</v>
      </c>
      <c r="O15" s="121">
        <f t="shared" si="20"/>
        <v>0</v>
      </c>
      <c r="P15" s="121">
        <f t="shared" si="21"/>
        <v>0</v>
      </c>
      <c r="Q15" s="121">
        <f t="shared" si="22"/>
        <v>0</v>
      </c>
      <c r="R15" s="123">
        <f t="shared" si="2"/>
        <v>13.473053892215569</v>
      </c>
      <c r="S15" s="278">
        <f t="shared" si="23"/>
        <v>12.8</v>
      </c>
      <c r="T15" s="124">
        <f t="shared" si="3"/>
        <v>6.5104166666666685E-2</v>
      </c>
      <c r="X15" s="6">
        <f t="shared" si="24"/>
        <v>1</v>
      </c>
      <c r="Y15" s="7">
        <f t="shared" si="25"/>
        <v>29</v>
      </c>
      <c r="Z15" s="8">
        <f t="shared" si="26"/>
        <v>4</v>
      </c>
      <c r="AA15" s="75">
        <f t="shared" si="4"/>
        <v>0</v>
      </c>
      <c r="AB15" s="70">
        <f t="shared" si="5"/>
        <v>0</v>
      </c>
      <c r="AC15" s="70">
        <f t="shared" si="6"/>
        <v>0</v>
      </c>
      <c r="AD15" s="70">
        <f t="shared" si="7"/>
        <v>0</v>
      </c>
      <c r="AE15" s="70">
        <f t="shared" si="8"/>
        <v>0</v>
      </c>
      <c r="AF15" s="70">
        <f t="shared" si="9"/>
        <v>0</v>
      </c>
      <c r="AG15" s="76">
        <f t="shared" si="10"/>
        <v>0</v>
      </c>
      <c r="AH15" s="77">
        <f t="shared" si="11"/>
        <v>0</v>
      </c>
      <c r="AI15" s="78">
        <f t="shared" si="12"/>
        <v>0</v>
      </c>
      <c r="AJ15" s="78">
        <f t="shared" si="13"/>
        <v>0</v>
      </c>
      <c r="AK15" s="78">
        <f t="shared" si="27"/>
        <v>0</v>
      </c>
      <c r="AL15" s="78">
        <f t="shared" si="14"/>
        <v>0</v>
      </c>
      <c r="AM15" s="78">
        <f t="shared" si="15"/>
        <v>0</v>
      </c>
      <c r="AN15" s="79">
        <f t="shared" si="16"/>
        <v>0</v>
      </c>
      <c r="AO15" s="6">
        <f t="shared" si="28"/>
        <v>1</v>
      </c>
      <c r="AP15" s="7">
        <f t="shared" si="29"/>
        <v>33</v>
      </c>
      <c r="AQ15" s="8">
        <f t="shared" si="30"/>
        <v>45</v>
      </c>
    </row>
    <row r="16" spans="1:43" ht="15" customHeight="1" x14ac:dyDescent="0.2">
      <c r="A16" s="116">
        <f t="shared" si="0"/>
        <v>4</v>
      </c>
      <c r="B16" s="117">
        <f>'Matrículas CET'!A10</f>
        <v>123</v>
      </c>
      <c r="C16" s="248" t="str">
        <f>'Matrículas CET'!C10</f>
        <v>CRISTINA LOBERA</v>
      </c>
      <c r="D16" s="248" t="str">
        <f>'Matrículas CET'!E10</f>
        <v>IAKARI BC FNMS</v>
      </c>
      <c r="E16" s="118" t="s">
        <v>4</v>
      </c>
      <c r="F16" s="119">
        <f>'HORARIO 1'!B12</f>
        <v>0.39583333333333331</v>
      </c>
      <c r="G16" s="120">
        <v>0.46842592592592597</v>
      </c>
      <c r="H16" s="120">
        <v>0.46983796296296299</v>
      </c>
      <c r="I16" s="121">
        <f>+G16-'HORARIO 1'!B12</f>
        <v>7.2592592592592653E-2</v>
      </c>
      <c r="J16" s="121">
        <f>+H16-'HORARIO 1'!B12</f>
        <v>7.400462962962967E-2</v>
      </c>
      <c r="K16" s="122">
        <f t="shared" si="17"/>
        <v>0</v>
      </c>
      <c r="L16" s="122">
        <f t="shared" si="18"/>
        <v>0</v>
      </c>
      <c r="M16" s="122">
        <f t="shared" si="19"/>
        <v>0</v>
      </c>
      <c r="N16" s="121">
        <f t="shared" si="1"/>
        <v>1.4120370370370172E-3</v>
      </c>
      <c r="O16" s="121">
        <f t="shared" si="20"/>
        <v>0</v>
      </c>
      <c r="P16" s="121">
        <f t="shared" si="21"/>
        <v>0</v>
      </c>
      <c r="Q16" s="121">
        <f t="shared" si="22"/>
        <v>0</v>
      </c>
      <c r="R16" s="123">
        <f t="shared" si="2"/>
        <v>11.479591836734693</v>
      </c>
      <c r="S16" s="278">
        <f t="shared" si="23"/>
        <v>11.260556771973725</v>
      </c>
      <c r="T16" s="124">
        <f t="shared" si="3"/>
        <v>7.400462962962967E-2</v>
      </c>
      <c r="X16" s="6">
        <f t="shared" si="24"/>
        <v>1</v>
      </c>
      <c r="Y16" s="7">
        <f t="shared" si="25"/>
        <v>44</v>
      </c>
      <c r="Z16" s="8">
        <f t="shared" si="26"/>
        <v>32</v>
      </c>
      <c r="AA16" s="75">
        <f t="shared" si="4"/>
        <v>0</v>
      </c>
      <c r="AB16" s="70">
        <f t="shared" si="5"/>
        <v>0</v>
      </c>
      <c r="AC16" s="70">
        <f t="shared" si="6"/>
        <v>0</v>
      </c>
      <c r="AD16" s="70">
        <f t="shared" si="7"/>
        <v>0</v>
      </c>
      <c r="AE16" s="70">
        <f t="shared" si="8"/>
        <v>0</v>
      </c>
      <c r="AF16" s="70">
        <f t="shared" si="9"/>
        <v>0</v>
      </c>
      <c r="AG16" s="76">
        <f t="shared" si="10"/>
        <v>0</v>
      </c>
      <c r="AH16" s="77">
        <f t="shared" si="11"/>
        <v>0</v>
      </c>
      <c r="AI16" s="78">
        <f t="shared" si="12"/>
        <v>0</v>
      </c>
      <c r="AJ16" s="78">
        <f t="shared" si="13"/>
        <v>0</v>
      </c>
      <c r="AK16" s="78">
        <f t="shared" si="27"/>
        <v>0</v>
      </c>
      <c r="AL16" s="78">
        <f t="shared" si="14"/>
        <v>0</v>
      </c>
      <c r="AM16" s="78">
        <f t="shared" si="15"/>
        <v>0</v>
      </c>
      <c r="AN16" s="79">
        <f t="shared" si="16"/>
        <v>0</v>
      </c>
      <c r="AO16" s="6">
        <f t="shared" si="28"/>
        <v>1</v>
      </c>
      <c r="AP16" s="7">
        <f t="shared" si="29"/>
        <v>46</v>
      </c>
      <c r="AQ16" s="8">
        <f t="shared" si="30"/>
        <v>34</v>
      </c>
    </row>
    <row r="17" spans="1:43" ht="15" customHeight="1" x14ac:dyDescent="0.2">
      <c r="A17" s="116">
        <f t="shared" si="0"/>
        <v>5</v>
      </c>
      <c r="B17" s="117">
        <v>119</v>
      </c>
      <c r="C17" s="248" t="str">
        <f>'Matrículas CET'!C11</f>
        <v>BELEN GARCIA ROJAS</v>
      </c>
      <c r="D17" s="248" t="str">
        <f>'Matrículas CET'!E11</f>
        <v>ADIR DE LIXUS</v>
      </c>
      <c r="E17" s="118" t="s">
        <v>4</v>
      </c>
      <c r="F17" s="119">
        <f>'HORARIO 1'!B13</f>
        <v>0.39583333333333331</v>
      </c>
      <c r="G17" s="120">
        <v>0.46841435185185182</v>
      </c>
      <c r="H17" s="120">
        <v>0.46984953703703702</v>
      </c>
      <c r="I17" s="121">
        <f>+G17-'HORARIO 1'!B13</f>
        <v>7.2581018518518503E-2</v>
      </c>
      <c r="J17" s="121">
        <f>+H17-'HORARIO 1'!B13</f>
        <v>7.4016203703703709E-2</v>
      </c>
      <c r="K17" s="122">
        <f t="shared" si="17"/>
        <v>0</v>
      </c>
      <c r="L17" s="122">
        <f t="shared" si="18"/>
        <v>0</v>
      </c>
      <c r="M17" s="122">
        <f t="shared" si="19"/>
        <v>0</v>
      </c>
      <c r="N17" s="121">
        <f t="shared" si="1"/>
        <v>1.435185185185206E-3</v>
      </c>
      <c r="O17" s="121">
        <f t="shared" si="20"/>
        <v>0</v>
      </c>
      <c r="P17" s="121">
        <f t="shared" si="21"/>
        <v>0</v>
      </c>
      <c r="Q17" s="121">
        <f t="shared" si="22"/>
        <v>0</v>
      </c>
      <c r="R17" s="123">
        <f t="shared" si="2"/>
        <v>11.48142242066656</v>
      </c>
      <c r="S17" s="278">
        <f t="shared" si="23"/>
        <v>11.25879593432369</v>
      </c>
      <c r="T17" s="124">
        <f t="shared" si="3"/>
        <v>7.4016203703703709E-2</v>
      </c>
      <c r="X17" s="6">
        <f t="shared" si="24"/>
        <v>1</v>
      </c>
      <c r="Y17" s="7">
        <f t="shared" si="25"/>
        <v>44</v>
      </c>
      <c r="Z17" s="8">
        <f t="shared" si="26"/>
        <v>31</v>
      </c>
      <c r="AA17" s="75">
        <f t="shared" si="4"/>
        <v>0</v>
      </c>
      <c r="AB17" s="70">
        <f t="shared" si="5"/>
        <v>0</v>
      </c>
      <c r="AC17" s="70">
        <f t="shared" si="6"/>
        <v>0</v>
      </c>
      <c r="AD17" s="70">
        <f t="shared" si="7"/>
        <v>0</v>
      </c>
      <c r="AE17" s="70">
        <f t="shared" si="8"/>
        <v>0</v>
      </c>
      <c r="AF17" s="70">
        <f t="shared" si="9"/>
        <v>0</v>
      </c>
      <c r="AG17" s="76">
        <f t="shared" si="10"/>
        <v>0</v>
      </c>
      <c r="AH17" s="77">
        <f t="shared" si="11"/>
        <v>0</v>
      </c>
      <c r="AI17" s="78">
        <f t="shared" si="12"/>
        <v>0</v>
      </c>
      <c r="AJ17" s="78">
        <f t="shared" si="13"/>
        <v>0</v>
      </c>
      <c r="AK17" s="78">
        <f t="shared" si="27"/>
        <v>0</v>
      </c>
      <c r="AL17" s="78">
        <f t="shared" si="14"/>
        <v>0</v>
      </c>
      <c r="AM17" s="78">
        <f t="shared" si="15"/>
        <v>0</v>
      </c>
      <c r="AN17" s="79">
        <f t="shared" si="16"/>
        <v>0</v>
      </c>
      <c r="AO17" s="6">
        <f t="shared" si="28"/>
        <v>1</v>
      </c>
      <c r="AP17" s="7">
        <f t="shared" si="29"/>
        <v>46</v>
      </c>
      <c r="AQ17" s="8">
        <f t="shared" si="30"/>
        <v>35</v>
      </c>
    </row>
    <row r="18" spans="1:43" ht="15" customHeight="1" x14ac:dyDescent="0.2">
      <c r="A18" s="116">
        <f t="shared" si="0"/>
        <v>1</v>
      </c>
      <c r="B18" s="117">
        <f>'Matrículas CET'!A12</f>
        <v>100</v>
      </c>
      <c r="C18" s="248" t="str">
        <f>'Matrículas CET'!C12</f>
        <v>JOSE ISIDRO SANTOLALLA</v>
      </c>
      <c r="D18" s="248" t="str">
        <f>'Matrículas CET'!E12</f>
        <v>ZIPI JS</v>
      </c>
      <c r="E18" s="118" t="s">
        <v>4</v>
      </c>
      <c r="F18" s="119">
        <f>'HORARIO 1'!B14</f>
        <v>0.39583333333333331</v>
      </c>
      <c r="G18" s="120">
        <v>0.45769675925925929</v>
      </c>
      <c r="H18" s="120">
        <v>0.45959490740740744</v>
      </c>
      <c r="I18" s="121">
        <f>+G18-'HORARIO 1'!B14</f>
        <v>6.1863425925925974E-2</v>
      </c>
      <c r="J18" s="121">
        <f>+H18-'HORARIO 1'!B14</f>
        <v>6.3761574074074123E-2</v>
      </c>
      <c r="K18" s="122">
        <f t="shared" si="17"/>
        <v>0</v>
      </c>
      <c r="L18" s="122">
        <f t="shared" si="18"/>
        <v>0</v>
      </c>
      <c r="M18" s="122">
        <f t="shared" si="19"/>
        <v>0</v>
      </c>
      <c r="N18" s="121">
        <f t="shared" si="1"/>
        <v>1.8981481481481488E-3</v>
      </c>
      <c r="O18" s="121">
        <f t="shared" si="20"/>
        <v>0</v>
      </c>
      <c r="P18" s="121">
        <f t="shared" si="21"/>
        <v>0</v>
      </c>
      <c r="Q18" s="121">
        <f t="shared" si="22"/>
        <v>0</v>
      </c>
      <c r="R18" s="123">
        <f t="shared" si="2"/>
        <v>13.470533208606174</v>
      </c>
      <c r="S18" s="278">
        <f t="shared" si="23"/>
        <v>13.069522599382829</v>
      </c>
      <c r="T18" s="124">
        <f t="shared" si="3"/>
        <v>6.3761574074074123E-2</v>
      </c>
      <c r="X18" s="6">
        <f t="shared" si="24"/>
        <v>1</v>
      </c>
      <c r="Y18" s="7">
        <f t="shared" si="25"/>
        <v>29</v>
      </c>
      <c r="Z18" s="8">
        <f t="shared" si="26"/>
        <v>5</v>
      </c>
      <c r="AA18" s="75">
        <f t="shared" si="4"/>
        <v>0</v>
      </c>
      <c r="AB18" s="70">
        <f t="shared" si="5"/>
        <v>0</v>
      </c>
      <c r="AC18" s="70">
        <f t="shared" si="6"/>
        <v>0</v>
      </c>
      <c r="AD18" s="70">
        <f t="shared" si="7"/>
        <v>0</v>
      </c>
      <c r="AE18" s="70">
        <f t="shared" si="8"/>
        <v>0</v>
      </c>
      <c r="AF18" s="70">
        <f t="shared" si="9"/>
        <v>0</v>
      </c>
      <c r="AG18" s="76">
        <f t="shared" si="10"/>
        <v>0</v>
      </c>
      <c r="AH18" s="77">
        <f t="shared" si="11"/>
        <v>0</v>
      </c>
      <c r="AI18" s="78">
        <f t="shared" si="12"/>
        <v>0</v>
      </c>
      <c r="AJ18" s="78">
        <f t="shared" si="13"/>
        <v>0</v>
      </c>
      <c r="AK18" s="78">
        <f t="shared" si="27"/>
        <v>0</v>
      </c>
      <c r="AL18" s="78">
        <f t="shared" si="14"/>
        <v>0</v>
      </c>
      <c r="AM18" s="78">
        <f t="shared" si="15"/>
        <v>0</v>
      </c>
      <c r="AN18" s="79">
        <f t="shared" si="16"/>
        <v>0</v>
      </c>
      <c r="AO18" s="6">
        <f t="shared" si="28"/>
        <v>1</v>
      </c>
      <c r="AP18" s="7">
        <f t="shared" si="29"/>
        <v>31</v>
      </c>
      <c r="AQ18" s="8">
        <f t="shared" si="30"/>
        <v>49</v>
      </c>
    </row>
    <row r="19" spans="1:43" ht="15" customHeight="1" x14ac:dyDescent="0.2">
      <c r="A19" s="116">
        <f t="shared" si="0"/>
        <v>11</v>
      </c>
      <c r="B19" s="117">
        <f>'Matrículas CET'!A13</f>
        <v>0</v>
      </c>
      <c r="C19" s="248">
        <f>'Matrículas CET'!C13</f>
        <v>0</v>
      </c>
      <c r="D19" s="248">
        <f>'Matrículas CET'!E13</f>
        <v>0</v>
      </c>
      <c r="E19" s="118" t="s">
        <v>4</v>
      </c>
      <c r="F19" s="119">
        <f>'HORARIO 1'!B15</f>
        <v>0.4375</v>
      </c>
      <c r="G19" s="120"/>
      <c r="H19" s="120"/>
      <c r="I19" s="121">
        <f>+G19-'HORARIO 1'!B15</f>
        <v>-0.4375</v>
      </c>
      <c r="J19" s="121">
        <f>+H19-'HORARIO 1'!B15</f>
        <v>-0.4375</v>
      </c>
      <c r="K19" s="122">
        <f t="shared" si="17"/>
        <v>493.0555555555556</v>
      </c>
      <c r="L19" s="122">
        <f t="shared" si="18"/>
        <v>0</v>
      </c>
      <c r="M19" s="122">
        <f t="shared" si="19"/>
        <v>493.0555555555556</v>
      </c>
      <c r="N19" s="121">
        <f t="shared" si="1"/>
        <v>0</v>
      </c>
      <c r="O19" s="121">
        <f t="shared" si="20"/>
        <v>493.0555555555556</v>
      </c>
      <c r="P19" s="121">
        <f t="shared" si="21"/>
        <v>0</v>
      </c>
      <c r="Q19" s="121">
        <f t="shared" si="22"/>
        <v>493.0555555555556</v>
      </c>
      <c r="R19" s="123" t="e">
        <f t="shared" si="2"/>
        <v>#NUM!</v>
      </c>
      <c r="S19" s="278" t="e">
        <f t="shared" si="23"/>
        <v>#NUM!</v>
      </c>
      <c r="T19" s="124">
        <f t="shared" si="3"/>
        <v>492.6180555555556</v>
      </c>
      <c r="X19" s="6" t="e">
        <f t="shared" si="24"/>
        <v>#NUM!</v>
      </c>
      <c r="Y19" s="7" t="e">
        <f t="shared" si="25"/>
        <v>#NUM!</v>
      </c>
      <c r="Z19" s="8" t="e">
        <f t="shared" si="26"/>
        <v>#NUM!</v>
      </c>
      <c r="AA19" s="75">
        <f t="shared" si="4"/>
        <v>1</v>
      </c>
      <c r="AB19" s="70">
        <f t="shared" si="5"/>
        <v>20</v>
      </c>
      <c r="AC19" s="70">
        <f t="shared" si="6"/>
        <v>0</v>
      </c>
      <c r="AD19" s="70">
        <f t="shared" si="7"/>
        <v>20</v>
      </c>
      <c r="AE19" s="70">
        <f t="shared" ref="AE19:AE46" si="31">AD19*10</f>
        <v>200</v>
      </c>
      <c r="AF19" s="70">
        <f t="shared" si="9"/>
        <v>2</v>
      </c>
      <c r="AG19" s="76">
        <f t="shared" si="10"/>
        <v>140</v>
      </c>
      <c r="AH19" s="77">
        <f t="shared" si="11"/>
        <v>0</v>
      </c>
      <c r="AI19" s="78">
        <f t="shared" si="12"/>
        <v>0</v>
      </c>
      <c r="AJ19" s="78">
        <f t="shared" si="13"/>
        <v>0</v>
      </c>
      <c r="AK19" s="78">
        <f t="shared" si="27"/>
        <v>0</v>
      </c>
      <c r="AL19" s="78">
        <f t="shared" si="14"/>
        <v>0</v>
      </c>
      <c r="AM19" s="78">
        <f t="shared" si="15"/>
        <v>0</v>
      </c>
      <c r="AN19" s="79">
        <f t="shared" si="16"/>
        <v>0</v>
      </c>
      <c r="AO19" s="6" t="e">
        <f t="shared" si="28"/>
        <v>#NUM!</v>
      </c>
      <c r="AP19" s="7" t="e">
        <f t="shared" si="29"/>
        <v>#NUM!</v>
      </c>
      <c r="AQ19" s="8" t="e">
        <f t="shared" si="30"/>
        <v>#NUM!</v>
      </c>
    </row>
    <row r="20" spans="1:43" ht="15" customHeight="1" x14ac:dyDescent="0.2">
      <c r="A20" s="116">
        <f t="shared" si="0"/>
        <v>11</v>
      </c>
      <c r="B20" s="117">
        <f>'Matrículas CET'!A14</f>
        <v>0</v>
      </c>
      <c r="C20" s="248">
        <f>'Matrículas CET'!C14</f>
        <v>0</v>
      </c>
      <c r="D20" s="248">
        <f>'Matrículas CET'!E14</f>
        <v>0</v>
      </c>
      <c r="E20" s="118" t="s">
        <v>4</v>
      </c>
      <c r="F20" s="119">
        <f>'HORARIO 1'!B16</f>
        <v>0.4375</v>
      </c>
      <c r="G20" s="120"/>
      <c r="H20" s="120"/>
      <c r="I20" s="121">
        <f>+G20-'HORARIO 1'!B16</f>
        <v>-0.4375</v>
      </c>
      <c r="J20" s="121">
        <f>+H20-'HORARIO 1'!B16</f>
        <v>-0.4375</v>
      </c>
      <c r="K20" s="122">
        <f t="shared" si="17"/>
        <v>493.0555555555556</v>
      </c>
      <c r="L20" s="122">
        <f t="shared" si="18"/>
        <v>0</v>
      </c>
      <c r="M20" s="122">
        <f t="shared" si="19"/>
        <v>493.0555555555556</v>
      </c>
      <c r="N20" s="121">
        <f t="shared" si="1"/>
        <v>0</v>
      </c>
      <c r="O20" s="121">
        <f t="shared" si="20"/>
        <v>493.0555555555556</v>
      </c>
      <c r="P20" s="121">
        <f t="shared" si="21"/>
        <v>0</v>
      </c>
      <c r="Q20" s="121">
        <f t="shared" si="22"/>
        <v>493.0555555555556</v>
      </c>
      <c r="R20" s="123" t="e">
        <f t="shared" si="2"/>
        <v>#NUM!</v>
      </c>
      <c r="S20" s="278" t="e">
        <f t="shared" si="23"/>
        <v>#NUM!</v>
      </c>
      <c r="T20" s="124">
        <f t="shared" si="3"/>
        <v>492.6180555555556</v>
      </c>
      <c r="X20" s="9" t="e">
        <f t="shared" si="24"/>
        <v>#NUM!</v>
      </c>
      <c r="Y20" s="10" t="e">
        <f t="shared" si="25"/>
        <v>#NUM!</v>
      </c>
      <c r="Z20" s="11" t="e">
        <f t="shared" si="26"/>
        <v>#NUM!</v>
      </c>
      <c r="AA20" s="80">
        <f t="shared" si="4"/>
        <v>1</v>
      </c>
      <c r="AB20" s="81">
        <f t="shared" si="5"/>
        <v>20</v>
      </c>
      <c r="AC20" s="81">
        <f t="shared" si="6"/>
        <v>0</v>
      </c>
      <c r="AD20" s="81">
        <f t="shared" si="7"/>
        <v>20</v>
      </c>
      <c r="AE20" s="81">
        <f t="shared" si="31"/>
        <v>200</v>
      </c>
      <c r="AF20" s="81">
        <f t="shared" si="9"/>
        <v>2</v>
      </c>
      <c r="AG20" s="82">
        <f t="shared" si="10"/>
        <v>140</v>
      </c>
      <c r="AH20" s="83">
        <f t="shared" si="11"/>
        <v>0</v>
      </c>
      <c r="AI20" s="84">
        <f t="shared" si="12"/>
        <v>0</v>
      </c>
      <c r="AJ20" s="84">
        <f t="shared" si="13"/>
        <v>0</v>
      </c>
      <c r="AK20" s="84">
        <f t="shared" si="27"/>
        <v>0</v>
      </c>
      <c r="AL20" s="84">
        <f t="shared" si="14"/>
        <v>0</v>
      </c>
      <c r="AM20" s="84">
        <f t="shared" si="15"/>
        <v>0</v>
      </c>
      <c r="AN20" s="85">
        <f t="shared" si="16"/>
        <v>0</v>
      </c>
      <c r="AO20" s="9" t="e">
        <f t="shared" si="28"/>
        <v>#NUM!</v>
      </c>
      <c r="AP20" s="10" t="e">
        <f t="shared" si="29"/>
        <v>#NUM!</v>
      </c>
      <c r="AQ20" s="11" t="e">
        <f t="shared" si="30"/>
        <v>#NUM!</v>
      </c>
    </row>
    <row r="21" spans="1:43" ht="15" customHeight="1" x14ac:dyDescent="0.2">
      <c r="A21" s="116">
        <f t="shared" si="0"/>
        <v>11</v>
      </c>
      <c r="B21" s="117">
        <f>'Matrículas CET'!A15</f>
        <v>0</v>
      </c>
      <c r="C21" s="248">
        <f>'Matrículas CET'!C15</f>
        <v>0</v>
      </c>
      <c r="D21" s="248">
        <f>'Matrículas CET'!E15</f>
        <v>0</v>
      </c>
      <c r="E21" s="118" t="s">
        <v>4</v>
      </c>
      <c r="F21" s="119">
        <f>'HORARIO 1'!B17</f>
        <v>0.4375</v>
      </c>
      <c r="G21" s="120"/>
      <c r="H21" s="120"/>
      <c r="I21" s="121">
        <f>+G21-'HORARIO 1'!B17</f>
        <v>-0.4375</v>
      </c>
      <c r="J21" s="121">
        <f>+H21-'HORARIO 1'!B17</f>
        <v>-0.4375</v>
      </c>
      <c r="K21" s="122">
        <f t="shared" si="17"/>
        <v>493.0555555555556</v>
      </c>
      <c r="L21" s="122">
        <f t="shared" si="18"/>
        <v>0</v>
      </c>
      <c r="M21" s="122">
        <f t="shared" si="19"/>
        <v>493.0555555555556</v>
      </c>
      <c r="N21" s="121">
        <f t="shared" si="1"/>
        <v>0</v>
      </c>
      <c r="O21" s="121">
        <f t="shared" si="20"/>
        <v>493.0555555555556</v>
      </c>
      <c r="P21" s="121">
        <f t="shared" si="21"/>
        <v>0</v>
      </c>
      <c r="Q21" s="121">
        <f t="shared" si="22"/>
        <v>493.0555555555556</v>
      </c>
      <c r="R21" s="123" t="e">
        <f t="shared" si="2"/>
        <v>#NUM!</v>
      </c>
      <c r="S21" s="278" t="e">
        <f t="shared" si="23"/>
        <v>#NUM!</v>
      </c>
      <c r="T21" s="124">
        <f t="shared" si="3"/>
        <v>492.6180555555556</v>
      </c>
      <c r="X21" s="9" t="e">
        <f t="shared" si="24"/>
        <v>#NUM!</v>
      </c>
      <c r="Y21" s="10" t="e">
        <f t="shared" si="25"/>
        <v>#NUM!</v>
      </c>
      <c r="Z21" s="11" t="e">
        <f t="shared" si="26"/>
        <v>#NUM!</v>
      </c>
      <c r="AA21" s="80">
        <f t="shared" si="4"/>
        <v>1</v>
      </c>
      <c r="AB21" s="81">
        <f t="shared" si="5"/>
        <v>20</v>
      </c>
      <c r="AC21" s="81">
        <f t="shared" si="6"/>
        <v>0</v>
      </c>
      <c r="AD21" s="81">
        <f t="shared" si="7"/>
        <v>20</v>
      </c>
      <c r="AE21" s="81">
        <f t="shared" si="31"/>
        <v>200</v>
      </c>
      <c r="AF21" s="81">
        <f t="shared" si="9"/>
        <v>2</v>
      </c>
      <c r="AG21" s="82">
        <f t="shared" si="10"/>
        <v>140</v>
      </c>
      <c r="AH21" s="83">
        <f t="shared" si="11"/>
        <v>0</v>
      </c>
      <c r="AI21" s="84">
        <f t="shared" si="12"/>
        <v>0</v>
      </c>
      <c r="AJ21" s="84">
        <f t="shared" si="13"/>
        <v>0</v>
      </c>
      <c r="AK21" s="84">
        <f t="shared" si="27"/>
        <v>0</v>
      </c>
      <c r="AL21" s="84">
        <f t="shared" si="14"/>
        <v>0</v>
      </c>
      <c r="AM21" s="84">
        <f t="shared" si="15"/>
        <v>0</v>
      </c>
      <c r="AN21" s="85">
        <f t="shared" si="16"/>
        <v>0</v>
      </c>
      <c r="AO21" s="9" t="e">
        <f t="shared" si="28"/>
        <v>#NUM!</v>
      </c>
      <c r="AP21" s="10" t="e">
        <f t="shared" si="29"/>
        <v>#NUM!</v>
      </c>
      <c r="AQ21" s="11" t="e">
        <f t="shared" si="30"/>
        <v>#NUM!</v>
      </c>
    </row>
    <row r="22" spans="1:43" ht="15" customHeight="1" x14ac:dyDescent="0.2">
      <c r="A22" s="116">
        <f t="shared" si="0"/>
        <v>11</v>
      </c>
      <c r="B22" s="117">
        <f>'Matrículas CET'!A16</f>
        <v>0</v>
      </c>
      <c r="C22" s="248">
        <f>'Matrículas CET'!C16</f>
        <v>0</v>
      </c>
      <c r="D22" s="248">
        <f>'Matrículas CET'!E16</f>
        <v>0</v>
      </c>
      <c r="E22" s="118" t="s">
        <v>4</v>
      </c>
      <c r="F22" s="119">
        <f>'HORARIO 1'!B18</f>
        <v>0.4375</v>
      </c>
      <c r="G22" s="120"/>
      <c r="H22" s="120"/>
      <c r="I22" s="121">
        <f>+G22-'HORARIO 1'!B18</f>
        <v>-0.4375</v>
      </c>
      <c r="J22" s="121">
        <f>+H22-'HORARIO 1'!B18</f>
        <v>-0.4375</v>
      </c>
      <c r="K22" s="122">
        <f t="shared" si="17"/>
        <v>493.0555555555556</v>
      </c>
      <c r="L22" s="122">
        <f t="shared" si="18"/>
        <v>0</v>
      </c>
      <c r="M22" s="122">
        <f t="shared" si="19"/>
        <v>493.0555555555556</v>
      </c>
      <c r="N22" s="121">
        <f t="shared" si="1"/>
        <v>0</v>
      </c>
      <c r="O22" s="121">
        <f t="shared" si="20"/>
        <v>493.0555555555556</v>
      </c>
      <c r="P22" s="121">
        <f t="shared" si="21"/>
        <v>0</v>
      </c>
      <c r="Q22" s="121">
        <f t="shared" si="22"/>
        <v>493.0555555555556</v>
      </c>
      <c r="R22" s="123" t="e">
        <f t="shared" si="2"/>
        <v>#NUM!</v>
      </c>
      <c r="S22" s="278" t="e">
        <f t="shared" si="23"/>
        <v>#NUM!</v>
      </c>
      <c r="T22" s="124">
        <f t="shared" si="3"/>
        <v>492.6180555555556</v>
      </c>
      <c r="X22" s="9" t="e">
        <f t="shared" si="24"/>
        <v>#NUM!</v>
      </c>
      <c r="Y22" s="10" t="e">
        <f t="shared" si="25"/>
        <v>#NUM!</v>
      </c>
      <c r="Z22" s="11" t="e">
        <f t="shared" si="26"/>
        <v>#NUM!</v>
      </c>
      <c r="AA22" s="80">
        <f t="shared" si="4"/>
        <v>1</v>
      </c>
      <c r="AB22" s="81">
        <f t="shared" si="5"/>
        <v>20</v>
      </c>
      <c r="AC22" s="81">
        <f t="shared" si="6"/>
        <v>0</v>
      </c>
      <c r="AD22" s="81">
        <f t="shared" si="7"/>
        <v>20</v>
      </c>
      <c r="AE22" s="81">
        <f t="shared" si="31"/>
        <v>200</v>
      </c>
      <c r="AF22" s="81">
        <f t="shared" si="9"/>
        <v>2</v>
      </c>
      <c r="AG22" s="82">
        <f t="shared" si="10"/>
        <v>140</v>
      </c>
      <c r="AH22" s="83">
        <f t="shared" si="11"/>
        <v>0</v>
      </c>
      <c r="AI22" s="84">
        <f t="shared" si="12"/>
        <v>0</v>
      </c>
      <c r="AJ22" s="84">
        <f t="shared" si="13"/>
        <v>0</v>
      </c>
      <c r="AK22" s="84">
        <f t="shared" si="27"/>
        <v>0</v>
      </c>
      <c r="AL22" s="84">
        <f t="shared" si="14"/>
        <v>0</v>
      </c>
      <c r="AM22" s="84">
        <f t="shared" si="15"/>
        <v>0</v>
      </c>
      <c r="AN22" s="85">
        <f t="shared" si="16"/>
        <v>0</v>
      </c>
      <c r="AO22" s="9" t="e">
        <f t="shared" si="28"/>
        <v>#NUM!</v>
      </c>
      <c r="AP22" s="10" t="e">
        <f t="shared" si="29"/>
        <v>#NUM!</v>
      </c>
      <c r="AQ22" s="11" t="e">
        <f t="shared" si="30"/>
        <v>#NUM!</v>
      </c>
    </row>
    <row r="23" spans="1:43" ht="15" customHeight="1" x14ac:dyDescent="0.2">
      <c r="A23" s="116">
        <f t="shared" si="0"/>
        <v>11</v>
      </c>
      <c r="B23" s="117">
        <f>'Matrículas CET'!A17</f>
        <v>0</v>
      </c>
      <c r="C23" s="248">
        <f>'Matrículas CET'!C17</f>
        <v>0</v>
      </c>
      <c r="D23" s="248">
        <f>'Matrículas CET'!E17</f>
        <v>0</v>
      </c>
      <c r="E23" s="118" t="s">
        <v>4</v>
      </c>
      <c r="F23" s="119">
        <f>'HORARIO 1'!B19</f>
        <v>0.4375</v>
      </c>
      <c r="G23" s="120"/>
      <c r="H23" s="120"/>
      <c r="I23" s="121">
        <f>+G23-'HORARIO 1'!B19</f>
        <v>-0.4375</v>
      </c>
      <c r="J23" s="121">
        <f>+H23-'HORARIO 1'!B19</f>
        <v>-0.4375</v>
      </c>
      <c r="K23" s="122">
        <f t="shared" si="17"/>
        <v>493.0555555555556</v>
      </c>
      <c r="L23" s="122">
        <f t="shared" si="18"/>
        <v>0</v>
      </c>
      <c r="M23" s="122">
        <f t="shared" si="19"/>
        <v>493.0555555555556</v>
      </c>
      <c r="N23" s="121">
        <f t="shared" si="1"/>
        <v>0</v>
      </c>
      <c r="O23" s="121">
        <f t="shared" si="20"/>
        <v>493.0555555555556</v>
      </c>
      <c r="P23" s="121">
        <f t="shared" si="21"/>
        <v>0</v>
      </c>
      <c r="Q23" s="121">
        <f t="shared" si="22"/>
        <v>493.0555555555556</v>
      </c>
      <c r="R23" s="123" t="e">
        <f t="shared" si="2"/>
        <v>#NUM!</v>
      </c>
      <c r="S23" s="278" t="e">
        <f t="shared" si="23"/>
        <v>#NUM!</v>
      </c>
      <c r="T23" s="124">
        <f t="shared" si="3"/>
        <v>492.6180555555556</v>
      </c>
      <c r="X23" s="9" t="e">
        <f t="shared" si="24"/>
        <v>#NUM!</v>
      </c>
      <c r="Y23" s="10" t="e">
        <f t="shared" si="25"/>
        <v>#NUM!</v>
      </c>
      <c r="Z23" s="11" t="e">
        <f t="shared" si="26"/>
        <v>#NUM!</v>
      </c>
      <c r="AA23" s="80">
        <f t="shared" si="4"/>
        <v>1</v>
      </c>
      <c r="AB23" s="81">
        <f t="shared" si="5"/>
        <v>20</v>
      </c>
      <c r="AC23" s="81">
        <f t="shared" si="6"/>
        <v>0</v>
      </c>
      <c r="AD23" s="81">
        <f t="shared" si="7"/>
        <v>20</v>
      </c>
      <c r="AE23" s="81">
        <f t="shared" si="31"/>
        <v>200</v>
      </c>
      <c r="AF23" s="81">
        <f t="shared" si="9"/>
        <v>2</v>
      </c>
      <c r="AG23" s="82">
        <f t="shared" si="10"/>
        <v>140</v>
      </c>
      <c r="AH23" s="83">
        <f t="shared" si="11"/>
        <v>0</v>
      </c>
      <c r="AI23" s="84">
        <f t="shared" si="12"/>
        <v>0</v>
      </c>
      <c r="AJ23" s="84">
        <f t="shared" si="13"/>
        <v>0</v>
      </c>
      <c r="AK23" s="84">
        <f t="shared" si="27"/>
        <v>0</v>
      </c>
      <c r="AL23" s="84">
        <f t="shared" si="14"/>
        <v>0</v>
      </c>
      <c r="AM23" s="84">
        <f t="shared" si="15"/>
        <v>0</v>
      </c>
      <c r="AN23" s="85">
        <f t="shared" si="16"/>
        <v>0</v>
      </c>
      <c r="AO23" s="9" t="e">
        <f t="shared" si="28"/>
        <v>#NUM!</v>
      </c>
      <c r="AP23" s="10" t="e">
        <f t="shared" si="29"/>
        <v>#NUM!</v>
      </c>
      <c r="AQ23" s="11" t="e">
        <f t="shared" si="30"/>
        <v>#NUM!</v>
      </c>
    </row>
    <row r="24" spans="1:43" ht="15" customHeight="1" x14ac:dyDescent="0.2">
      <c r="A24" s="116">
        <f t="shared" si="0"/>
        <v>11</v>
      </c>
      <c r="B24" s="117">
        <f>'Matrículas CET'!A18</f>
        <v>0</v>
      </c>
      <c r="C24" s="248">
        <f>'Matrículas CET'!C18</f>
        <v>0</v>
      </c>
      <c r="D24" s="248">
        <f>'Matrículas CET'!E18</f>
        <v>0</v>
      </c>
      <c r="E24" s="118" t="s">
        <v>4</v>
      </c>
      <c r="F24" s="119">
        <f>'HORARIO 1'!B20</f>
        <v>0.4375</v>
      </c>
      <c r="G24" s="120"/>
      <c r="H24" s="120"/>
      <c r="I24" s="121">
        <f>+G24-'HORARIO 1'!B20</f>
        <v>-0.4375</v>
      </c>
      <c r="J24" s="121">
        <f>+H24-'HORARIO 1'!B20</f>
        <v>-0.4375</v>
      </c>
      <c r="K24" s="122">
        <f t="shared" si="17"/>
        <v>493.0555555555556</v>
      </c>
      <c r="L24" s="122">
        <f t="shared" si="18"/>
        <v>0</v>
      </c>
      <c r="M24" s="122">
        <f t="shared" si="19"/>
        <v>493.0555555555556</v>
      </c>
      <c r="N24" s="121">
        <f t="shared" si="1"/>
        <v>0</v>
      </c>
      <c r="O24" s="121">
        <f t="shared" si="20"/>
        <v>493.0555555555556</v>
      </c>
      <c r="P24" s="121">
        <f t="shared" si="21"/>
        <v>0</v>
      </c>
      <c r="Q24" s="121">
        <f t="shared" si="22"/>
        <v>493.0555555555556</v>
      </c>
      <c r="R24" s="123" t="e">
        <f t="shared" si="2"/>
        <v>#NUM!</v>
      </c>
      <c r="S24" s="278" t="e">
        <f t="shared" si="23"/>
        <v>#NUM!</v>
      </c>
      <c r="T24" s="124">
        <f t="shared" si="3"/>
        <v>492.6180555555556</v>
      </c>
      <c r="X24" s="9" t="e">
        <f t="shared" si="24"/>
        <v>#NUM!</v>
      </c>
      <c r="Y24" s="10" t="e">
        <f t="shared" si="25"/>
        <v>#NUM!</v>
      </c>
      <c r="Z24" s="11" t="e">
        <f t="shared" si="26"/>
        <v>#NUM!</v>
      </c>
      <c r="AA24" s="80">
        <f t="shared" si="4"/>
        <v>1</v>
      </c>
      <c r="AB24" s="81">
        <f t="shared" si="5"/>
        <v>20</v>
      </c>
      <c r="AC24" s="81">
        <f t="shared" si="6"/>
        <v>0</v>
      </c>
      <c r="AD24" s="81">
        <f t="shared" si="7"/>
        <v>20</v>
      </c>
      <c r="AE24" s="81">
        <f t="shared" si="31"/>
        <v>200</v>
      </c>
      <c r="AF24" s="81">
        <f t="shared" si="9"/>
        <v>2</v>
      </c>
      <c r="AG24" s="82">
        <f t="shared" si="10"/>
        <v>140</v>
      </c>
      <c r="AH24" s="83">
        <f t="shared" si="11"/>
        <v>0</v>
      </c>
      <c r="AI24" s="84">
        <f t="shared" si="12"/>
        <v>0</v>
      </c>
      <c r="AJ24" s="84">
        <f t="shared" si="13"/>
        <v>0</v>
      </c>
      <c r="AK24" s="84">
        <f t="shared" si="27"/>
        <v>0</v>
      </c>
      <c r="AL24" s="84">
        <f t="shared" si="14"/>
        <v>0</v>
      </c>
      <c r="AM24" s="84">
        <f t="shared" si="15"/>
        <v>0</v>
      </c>
      <c r="AN24" s="85">
        <f t="shared" si="16"/>
        <v>0</v>
      </c>
      <c r="AO24" s="9" t="e">
        <f t="shared" si="28"/>
        <v>#NUM!</v>
      </c>
      <c r="AP24" s="10" t="e">
        <f t="shared" si="29"/>
        <v>#NUM!</v>
      </c>
      <c r="AQ24" s="11" t="e">
        <f t="shared" si="30"/>
        <v>#NUM!</v>
      </c>
    </row>
    <row r="25" spans="1:43" ht="15" customHeight="1" x14ac:dyDescent="0.2">
      <c r="A25" s="116">
        <f t="shared" si="0"/>
        <v>11</v>
      </c>
      <c r="B25" s="117">
        <f>'Matrículas CET'!A19</f>
        <v>0</v>
      </c>
      <c r="C25" s="248">
        <f>'Matrículas CET'!C19</f>
        <v>0</v>
      </c>
      <c r="D25" s="248">
        <f>'Matrículas CET'!E19</f>
        <v>0</v>
      </c>
      <c r="E25" s="118" t="s">
        <v>4</v>
      </c>
      <c r="F25" s="119">
        <f>'HORARIO 1'!B21</f>
        <v>0.4375</v>
      </c>
      <c r="G25" s="120"/>
      <c r="H25" s="120"/>
      <c r="I25" s="121">
        <f>+G25-'HORARIO 1'!B21</f>
        <v>-0.4375</v>
      </c>
      <c r="J25" s="121">
        <f>+H25-'HORARIO 1'!B21</f>
        <v>-0.4375</v>
      </c>
      <c r="K25" s="122">
        <f t="shared" si="17"/>
        <v>493.0555555555556</v>
      </c>
      <c r="L25" s="122">
        <f t="shared" si="18"/>
        <v>0</v>
      </c>
      <c r="M25" s="122">
        <f t="shared" si="19"/>
        <v>493.0555555555556</v>
      </c>
      <c r="N25" s="121">
        <f t="shared" si="1"/>
        <v>0</v>
      </c>
      <c r="O25" s="121">
        <f t="shared" si="20"/>
        <v>493.0555555555556</v>
      </c>
      <c r="P25" s="121">
        <f t="shared" si="21"/>
        <v>0</v>
      </c>
      <c r="Q25" s="121">
        <f t="shared" si="22"/>
        <v>493.0555555555556</v>
      </c>
      <c r="R25" s="123" t="e">
        <f t="shared" si="2"/>
        <v>#NUM!</v>
      </c>
      <c r="S25" s="278" t="e">
        <f t="shared" si="23"/>
        <v>#NUM!</v>
      </c>
      <c r="T25" s="124">
        <f t="shared" si="3"/>
        <v>492.6180555555556</v>
      </c>
      <c r="X25" s="9" t="e">
        <f t="shared" si="24"/>
        <v>#NUM!</v>
      </c>
      <c r="Y25" s="10" t="e">
        <f t="shared" si="25"/>
        <v>#NUM!</v>
      </c>
      <c r="Z25" s="11" t="e">
        <f t="shared" si="26"/>
        <v>#NUM!</v>
      </c>
      <c r="AA25" s="80">
        <f t="shared" si="4"/>
        <v>1</v>
      </c>
      <c r="AB25" s="81">
        <f t="shared" si="5"/>
        <v>20</v>
      </c>
      <c r="AC25" s="81">
        <f t="shared" si="6"/>
        <v>0</v>
      </c>
      <c r="AD25" s="81">
        <f t="shared" si="7"/>
        <v>20</v>
      </c>
      <c r="AE25" s="81">
        <f t="shared" si="31"/>
        <v>200</v>
      </c>
      <c r="AF25" s="81">
        <f t="shared" si="9"/>
        <v>2</v>
      </c>
      <c r="AG25" s="82">
        <f t="shared" si="10"/>
        <v>140</v>
      </c>
      <c r="AH25" s="83">
        <f t="shared" si="11"/>
        <v>0</v>
      </c>
      <c r="AI25" s="84">
        <f t="shared" si="12"/>
        <v>0</v>
      </c>
      <c r="AJ25" s="84">
        <f t="shared" si="13"/>
        <v>0</v>
      </c>
      <c r="AK25" s="84">
        <f t="shared" si="27"/>
        <v>0</v>
      </c>
      <c r="AL25" s="84">
        <f t="shared" si="14"/>
        <v>0</v>
      </c>
      <c r="AM25" s="84">
        <f t="shared" si="15"/>
        <v>0</v>
      </c>
      <c r="AN25" s="85">
        <f t="shared" si="16"/>
        <v>0</v>
      </c>
      <c r="AO25" s="9" t="e">
        <f t="shared" si="28"/>
        <v>#NUM!</v>
      </c>
      <c r="AP25" s="10" t="e">
        <f t="shared" si="29"/>
        <v>#NUM!</v>
      </c>
      <c r="AQ25" s="11" t="e">
        <f t="shared" si="30"/>
        <v>#NUM!</v>
      </c>
    </row>
    <row r="26" spans="1:43" ht="15" customHeight="1" x14ac:dyDescent="0.2">
      <c r="A26" s="116">
        <f t="shared" si="0"/>
        <v>11</v>
      </c>
      <c r="B26" s="117">
        <f>'Matrículas CET'!A20</f>
        <v>0</v>
      </c>
      <c r="C26" s="248">
        <f>'Matrículas CET'!C20</f>
        <v>0</v>
      </c>
      <c r="D26" s="248">
        <f>'Matrículas CET'!E20</f>
        <v>0</v>
      </c>
      <c r="E26" s="118" t="s">
        <v>4</v>
      </c>
      <c r="F26" s="119">
        <f>'HORARIO 1'!B22</f>
        <v>0.4375</v>
      </c>
      <c r="G26" s="120"/>
      <c r="H26" s="120"/>
      <c r="I26" s="121">
        <f>+G26-'HORARIO 1'!B22</f>
        <v>-0.4375</v>
      </c>
      <c r="J26" s="121">
        <f>+H26-'HORARIO 1'!B22</f>
        <v>-0.4375</v>
      </c>
      <c r="K26" s="122">
        <f t="shared" si="17"/>
        <v>493.0555555555556</v>
      </c>
      <c r="L26" s="122">
        <f t="shared" si="18"/>
        <v>0</v>
      </c>
      <c r="M26" s="122">
        <f t="shared" si="19"/>
        <v>493.0555555555556</v>
      </c>
      <c r="N26" s="121">
        <f t="shared" si="1"/>
        <v>0</v>
      </c>
      <c r="O26" s="121">
        <f t="shared" si="20"/>
        <v>493.0555555555556</v>
      </c>
      <c r="P26" s="121">
        <f t="shared" si="21"/>
        <v>0</v>
      </c>
      <c r="Q26" s="121">
        <f t="shared" si="22"/>
        <v>493.0555555555556</v>
      </c>
      <c r="R26" s="123" t="e">
        <f t="shared" si="2"/>
        <v>#NUM!</v>
      </c>
      <c r="S26" s="278" t="e">
        <f t="shared" si="23"/>
        <v>#NUM!</v>
      </c>
      <c r="T26" s="124">
        <f t="shared" si="3"/>
        <v>492.6180555555556</v>
      </c>
      <c r="X26" s="9" t="e">
        <f t="shared" si="24"/>
        <v>#NUM!</v>
      </c>
      <c r="Y26" s="10" t="e">
        <f t="shared" si="25"/>
        <v>#NUM!</v>
      </c>
      <c r="Z26" s="11" t="e">
        <f t="shared" si="26"/>
        <v>#NUM!</v>
      </c>
      <c r="AA26" s="80">
        <f t="shared" si="4"/>
        <v>1</v>
      </c>
      <c r="AB26" s="81">
        <f t="shared" si="5"/>
        <v>20</v>
      </c>
      <c r="AC26" s="81">
        <f t="shared" si="6"/>
        <v>0</v>
      </c>
      <c r="AD26" s="81">
        <f t="shared" si="7"/>
        <v>20</v>
      </c>
      <c r="AE26" s="81">
        <f t="shared" si="31"/>
        <v>200</v>
      </c>
      <c r="AF26" s="81">
        <f t="shared" si="9"/>
        <v>2</v>
      </c>
      <c r="AG26" s="82">
        <f t="shared" si="10"/>
        <v>140</v>
      </c>
      <c r="AH26" s="83">
        <f t="shared" si="11"/>
        <v>0</v>
      </c>
      <c r="AI26" s="84">
        <f t="shared" si="12"/>
        <v>0</v>
      </c>
      <c r="AJ26" s="84">
        <f t="shared" si="13"/>
        <v>0</v>
      </c>
      <c r="AK26" s="84">
        <f t="shared" si="27"/>
        <v>0</v>
      </c>
      <c r="AL26" s="84">
        <f t="shared" si="14"/>
        <v>0</v>
      </c>
      <c r="AM26" s="84">
        <f t="shared" si="15"/>
        <v>0</v>
      </c>
      <c r="AN26" s="85">
        <f t="shared" si="16"/>
        <v>0</v>
      </c>
      <c r="AO26" s="9" t="e">
        <f t="shared" si="28"/>
        <v>#NUM!</v>
      </c>
      <c r="AP26" s="10" t="e">
        <f t="shared" si="29"/>
        <v>#NUM!</v>
      </c>
      <c r="AQ26" s="11" t="e">
        <f t="shared" si="30"/>
        <v>#NUM!</v>
      </c>
    </row>
    <row r="27" spans="1:43" ht="15" customHeight="1" x14ac:dyDescent="0.2">
      <c r="A27" s="116">
        <f t="shared" si="0"/>
        <v>11</v>
      </c>
      <c r="B27" s="117">
        <f>'Matrículas CET'!A21</f>
        <v>0</v>
      </c>
      <c r="C27" s="248">
        <f>'Matrículas CET'!C21</f>
        <v>0</v>
      </c>
      <c r="D27" s="248">
        <f>'Matrículas CET'!E21</f>
        <v>0</v>
      </c>
      <c r="E27" s="118" t="s">
        <v>4</v>
      </c>
      <c r="F27" s="119">
        <f>'HORARIO 1'!B23</f>
        <v>0.4375</v>
      </c>
      <c r="G27" s="120"/>
      <c r="H27" s="120"/>
      <c r="I27" s="121">
        <f>+G27-'HORARIO 1'!B23</f>
        <v>-0.4375</v>
      </c>
      <c r="J27" s="121">
        <f>+H27-'HORARIO 1'!B23</f>
        <v>-0.4375</v>
      </c>
      <c r="K27" s="122">
        <f t="shared" si="17"/>
        <v>493.0555555555556</v>
      </c>
      <c r="L27" s="122">
        <f t="shared" si="18"/>
        <v>0</v>
      </c>
      <c r="M27" s="122">
        <f t="shared" si="19"/>
        <v>493.0555555555556</v>
      </c>
      <c r="N27" s="121">
        <f t="shared" si="1"/>
        <v>0</v>
      </c>
      <c r="O27" s="121">
        <f t="shared" si="20"/>
        <v>493.0555555555556</v>
      </c>
      <c r="P27" s="121">
        <f t="shared" si="21"/>
        <v>0</v>
      </c>
      <c r="Q27" s="121">
        <f t="shared" si="22"/>
        <v>493.0555555555556</v>
      </c>
      <c r="R27" s="123" t="e">
        <f t="shared" si="2"/>
        <v>#NUM!</v>
      </c>
      <c r="S27" s="278" t="e">
        <f t="shared" si="23"/>
        <v>#NUM!</v>
      </c>
      <c r="T27" s="124">
        <f t="shared" si="3"/>
        <v>492.6180555555556</v>
      </c>
      <c r="X27" s="9" t="e">
        <f t="shared" si="24"/>
        <v>#NUM!</v>
      </c>
      <c r="Y27" s="10" t="e">
        <f t="shared" si="25"/>
        <v>#NUM!</v>
      </c>
      <c r="Z27" s="11" t="e">
        <f t="shared" si="26"/>
        <v>#NUM!</v>
      </c>
      <c r="AA27" s="80">
        <f t="shared" si="4"/>
        <v>1</v>
      </c>
      <c r="AB27" s="81">
        <f t="shared" si="5"/>
        <v>20</v>
      </c>
      <c r="AC27" s="81">
        <f t="shared" si="6"/>
        <v>0</v>
      </c>
      <c r="AD27" s="81">
        <f t="shared" si="7"/>
        <v>20</v>
      </c>
      <c r="AE27" s="81">
        <f t="shared" si="31"/>
        <v>200</v>
      </c>
      <c r="AF27" s="81">
        <f t="shared" si="9"/>
        <v>2</v>
      </c>
      <c r="AG27" s="82">
        <f t="shared" si="10"/>
        <v>140</v>
      </c>
      <c r="AH27" s="83">
        <f t="shared" si="11"/>
        <v>0</v>
      </c>
      <c r="AI27" s="84">
        <f t="shared" si="12"/>
        <v>0</v>
      </c>
      <c r="AJ27" s="84">
        <f t="shared" si="13"/>
        <v>0</v>
      </c>
      <c r="AK27" s="84">
        <f t="shared" si="27"/>
        <v>0</v>
      </c>
      <c r="AL27" s="84">
        <f t="shared" si="14"/>
        <v>0</v>
      </c>
      <c r="AM27" s="84">
        <f t="shared" si="15"/>
        <v>0</v>
      </c>
      <c r="AN27" s="85">
        <f t="shared" si="16"/>
        <v>0</v>
      </c>
      <c r="AO27" s="9" t="e">
        <f t="shared" si="28"/>
        <v>#NUM!</v>
      </c>
      <c r="AP27" s="10" t="e">
        <f t="shared" si="29"/>
        <v>#NUM!</v>
      </c>
      <c r="AQ27" s="11" t="e">
        <f t="shared" si="30"/>
        <v>#NUM!</v>
      </c>
    </row>
    <row r="28" spans="1:43" ht="15" customHeight="1" x14ac:dyDescent="0.2">
      <c r="A28" s="116">
        <f t="shared" si="0"/>
        <v>11</v>
      </c>
      <c r="B28" s="117">
        <f>'Matrículas CET'!A22</f>
        <v>0</v>
      </c>
      <c r="C28" s="248">
        <f>'Matrículas CET'!C22</f>
        <v>0</v>
      </c>
      <c r="D28" s="248">
        <f>'Matrículas CET'!E22</f>
        <v>0</v>
      </c>
      <c r="E28" s="118" t="s">
        <v>4</v>
      </c>
      <c r="F28" s="119">
        <f>'HORARIO 1'!B24</f>
        <v>0.4375</v>
      </c>
      <c r="G28" s="120"/>
      <c r="H28" s="120"/>
      <c r="I28" s="121">
        <f>+G28-'HORARIO 1'!B24</f>
        <v>-0.4375</v>
      </c>
      <c r="J28" s="121">
        <f>+H28-'HORARIO 1'!B24</f>
        <v>-0.4375</v>
      </c>
      <c r="K28" s="122">
        <f t="shared" si="17"/>
        <v>493.0555555555556</v>
      </c>
      <c r="L28" s="122">
        <f t="shared" si="18"/>
        <v>0</v>
      </c>
      <c r="M28" s="122">
        <f t="shared" si="19"/>
        <v>493.0555555555556</v>
      </c>
      <c r="N28" s="121">
        <f t="shared" si="1"/>
        <v>0</v>
      </c>
      <c r="O28" s="121">
        <f t="shared" si="20"/>
        <v>493.0555555555556</v>
      </c>
      <c r="P28" s="121">
        <f t="shared" si="21"/>
        <v>0</v>
      </c>
      <c r="Q28" s="121">
        <f t="shared" si="22"/>
        <v>493.0555555555556</v>
      </c>
      <c r="R28" s="123" t="e">
        <f t="shared" si="2"/>
        <v>#NUM!</v>
      </c>
      <c r="S28" s="278" t="e">
        <f t="shared" si="23"/>
        <v>#NUM!</v>
      </c>
      <c r="T28" s="124">
        <f t="shared" si="3"/>
        <v>492.6180555555556</v>
      </c>
      <c r="X28" s="9" t="e">
        <f t="shared" si="24"/>
        <v>#NUM!</v>
      </c>
      <c r="Y28" s="10" t="e">
        <f t="shared" si="25"/>
        <v>#NUM!</v>
      </c>
      <c r="Z28" s="11" t="e">
        <f t="shared" si="26"/>
        <v>#NUM!</v>
      </c>
      <c r="AA28" s="80">
        <f t="shared" si="4"/>
        <v>1</v>
      </c>
      <c r="AB28" s="81">
        <f t="shared" si="5"/>
        <v>20</v>
      </c>
      <c r="AC28" s="81">
        <f t="shared" si="6"/>
        <v>0</v>
      </c>
      <c r="AD28" s="81">
        <f t="shared" si="7"/>
        <v>20</v>
      </c>
      <c r="AE28" s="81">
        <f t="shared" si="31"/>
        <v>200</v>
      </c>
      <c r="AF28" s="81">
        <f t="shared" si="9"/>
        <v>2</v>
      </c>
      <c r="AG28" s="82">
        <f t="shared" si="10"/>
        <v>140</v>
      </c>
      <c r="AH28" s="83">
        <f t="shared" si="11"/>
        <v>0</v>
      </c>
      <c r="AI28" s="84">
        <f t="shared" si="12"/>
        <v>0</v>
      </c>
      <c r="AJ28" s="84">
        <f t="shared" si="13"/>
        <v>0</v>
      </c>
      <c r="AK28" s="84">
        <f t="shared" si="27"/>
        <v>0</v>
      </c>
      <c r="AL28" s="84">
        <f t="shared" si="14"/>
        <v>0</v>
      </c>
      <c r="AM28" s="84">
        <f t="shared" si="15"/>
        <v>0</v>
      </c>
      <c r="AN28" s="85">
        <f t="shared" si="16"/>
        <v>0</v>
      </c>
      <c r="AO28" s="9" t="e">
        <f t="shared" si="28"/>
        <v>#NUM!</v>
      </c>
      <c r="AP28" s="10" t="e">
        <f t="shared" si="29"/>
        <v>#NUM!</v>
      </c>
      <c r="AQ28" s="11" t="e">
        <f t="shared" si="30"/>
        <v>#NUM!</v>
      </c>
    </row>
    <row r="29" spans="1:43" ht="15" customHeight="1" x14ac:dyDescent="0.2">
      <c r="A29" s="116">
        <f t="shared" si="0"/>
        <v>11</v>
      </c>
      <c r="B29" s="117">
        <f>'Matrículas CET'!A23</f>
        <v>0</v>
      </c>
      <c r="C29" s="248">
        <f>'Matrículas CET'!C23</f>
        <v>0</v>
      </c>
      <c r="D29" s="248">
        <f>'Matrículas CET'!E23</f>
        <v>0</v>
      </c>
      <c r="E29" s="118" t="s">
        <v>4</v>
      </c>
      <c r="F29" s="119">
        <f>'HORARIO 1'!B25</f>
        <v>0.4375</v>
      </c>
      <c r="G29" s="120"/>
      <c r="H29" s="120"/>
      <c r="I29" s="121">
        <f>+G29-'HORARIO 1'!B25</f>
        <v>-0.4375</v>
      </c>
      <c r="J29" s="121">
        <f>+H29-'HORARIO 1'!B25</f>
        <v>-0.4375</v>
      </c>
      <c r="K29" s="122">
        <f t="shared" si="17"/>
        <v>493.0555555555556</v>
      </c>
      <c r="L29" s="122">
        <f t="shared" si="18"/>
        <v>0</v>
      </c>
      <c r="M29" s="122">
        <f t="shared" si="19"/>
        <v>493.0555555555556</v>
      </c>
      <c r="N29" s="121">
        <f t="shared" si="1"/>
        <v>0</v>
      </c>
      <c r="O29" s="121">
        <f t="shared" si="20"/>
        <v>493.0555555555556</v>
      </c>
      <c r="P29" s="121">
        <f t="shared" si="21"/>
        <v>0</v>
      </c>
      <c r="Q29" s="121">
        <f t="shared" si="22"/>
        <v>493.0555555555556</v>
      </c>
      <c r="R29" s="123" t="e">
        <f t="shared" si="2"/>
        <v>#NUM!</v>
      </c>
      <c r="S29" s="278" t="e">
        <f t="shared" si="23"/>
        <v>#NUM!</v>
      </c>
      <c r="T29" s="124">
        <f t="shared" si="3"/>
        <v>492.6180555555556</v>
      </c>
      <c r="X29" s="9" t="e">
        <f t="shared" si="24"/>
        <v>#NUM!</v>
      </c>
      <c r="Y29" s="10" t="e">
        <f t="shared" si="25"/>
        <v>#NUM!</v>
      </c>
      <c r="Z29" s="11" t="e">
        <f t="shared" si="26"/>
        <v>#NUM!</v>
      </c>
      <c r="AA29" s="80">
        <f t="shared" si="4"/>
        <v>1</v>
      </c>
      <c r="AB29" s="81">
        <f t="shared" si="5"/>
        <v>20</v>
      </c>
      <c r="AC29" s="81">
        <f t="shared" si="6"/>
        <v>0</v>
      </c>
      <c r="AD29" s="81">
        <f t="shared" si="7"/>
        <v>20</v>
      </c>
      <c r="AE29" s="81">
        <f t="shared" si="31"/>
        <v>200</v>
      </c>
      <c r="AF29" s="81">
        <f t="shared" si="9"/>
        <v>2</v>
      </c>
      <c r="AG29" s="82">
        <f t="shared" si="10"/>
        <v>140</v>
      </c>
      <c r="AH29" s="83">
        <f t="shared" si="11"/>
        <v>0</v>
      </c>
      <c r="AI29" s="84">
        <f t="shared" si="12"/>
        <v>0</v>
      </c>
      <c r="AJ29" s="84">
        <f t="shared" si="13"/>
        <v>0</v>
      </c>
      <c r="AK29" s="84">
        <f t="shared" si="27"/>
        <v>0</v>
      </c>
      <c r="AL29" s="84">
        <f t="shared" si="14"/>
        <v>0</v>
      </c>
      <c r="AM29" s="84">
        <f t="shared" si="15"/>
        <v>0</v>
      </c>
      <c r="AN29" s="85">
        <f t="shared" si="16"/>
        <v>0</v>
      </c>
      <c r="AO29" s="9" t="e">
        <f t="shared" si="28"/>
        <v>#NUM!</v>
      </c>
      <c r="AP29" s="10" t="e">
        <f t="shared" si="29"/>
        <v>#NUM!</v>
      </c>
      <c r="AQ29" s="11" t="e">
        <f t="shared" si="30"/>
        <v>#NUM!</v>
      </c>
    </row>
    <row r="30" spans="1:43" ht="15" customHeight="1" x14ac:dyDescent="0.2">
      <c r="A30" s="116">
        <f t="shared" si="0"/>
        <v>11</v>
      </c>
      <c r="B30" s="117">
        <f>'Matrículas CET'!A24</f>
        <v>0</v>
      </c>
      <c r="C30" s="248">
        <f>'Matrículas CET'!C24</f>
        <v>0</v>
      </c>
      <c r="D30" s="248">
        <f>'Matrículas CET'!E24</f>
        <v>0</v>
      </c>
      <c r="E30" s="118" t="s">
        <v>4</v>
      </c>
      <c r="F30" s="119">
        <f>'HORARIO 1'!B26</f>
        <v>0.4375</v>
      </c>
      <c r="G30" s="120"/>
      <c r="H30" s="120"/>
      <c r="I30" s="121">
        <f>+G30-'HORARIO 1'!B26</f>
        <v>-0.4375</v>
      </c>
      <c r="J30" s="121">
        <f>+H30-'HORARIO 1'!B26</f>
        <v>-0.4375</v>
      </c>
      <c r="K30" s="122">
        <f t="shared" si="17"/>
        <v>493.0555555555556</v>
      </c>
      <c r="L30" s="122">
        <f t="shared" si="18"/>
        <v>0</v>
      </c>
      <c r="M30" s="122">
        <f t="shared" si="19"/>
        <v>493.0555555555556</v>
      </c>
      <c r="N30" s="121">
        <f t="shared" si="1"/>
        <v>0</v>
      </c>
      <c r="O30" s="121">
        <f t="shared" si="20"/>
        <v>493.0555555555556</v>
      </c>
      <c r="P30" s="121">
        <f t="shared" si="21"/>
        <v>0</v>
      </c>
      <c r="Q30" s="121">
        <f t="shared" si="22"/>
        <v>493.0555555555556</v>
      </c>
      <c r="R30" s="123" t="e">
        <f t="shared" si="2"/>
        <v>#NUM!</v>
      </c>
      <c r="S30" s="278" t="e">
        <f t="shared" si="23"/>
        <v>#NUM!</v>
      </c>
      <c r="T30" s="124">
        <f t="shared" si="3"/>
        <v>492.6180555555556</v>
      </c>
      <c r="X30" s="9" t="e">
        <f t="shared" si="24"/>
        <v>#NUM!</v>
      </c>
      <c r="Y30" s="10" t="e">
        <f t="shared" si="25"/>
        <v>#NUM!</v>
      </c>
      <c r="Z30" s="11" t="e">
        <f t="shared" si="26"/>
        <v>#NUM!</v>
      </c>
      <c r="AA30" s="80">
        <f t="shared" si="4"/>
        <v>1</v>
      </c>
      <c r="AB30" s="81">
        <f t="shared" si="5"/>
        <v>20</v>
      </c>
      <c r="AC30" s="81">
        <f t="shared" si="6"/>
        <v>0</v>
      </c>
      <c r="AD30" s="81">
        <f t="shared" si="7"/>
        <v>20</v>
      </c>
      <c r="AE30" s="81">
        <f t="shared" si="31"/>
        <v>200</v>
      </c>
      <c r="AF30" s="81">
        <f t="shared" si="9"/>
        <v>2</v>
      </c>
      <c r="AG30" s="82">
        <f t="shared" si="10"/>
        <v>140</v>
      </c>
      <c r="AH30" s="83">
        <f t="shared" si="11"/>
        <v>0</v>
      </c>
      <c r="AI30" s="84">
        <f t="shared" si="12"/>
        <v>0</v>
      </c>
      <c r="AJ30" s="84">
        <f t="shared" si="13"/>
        <v>0</v>
      </c>
      <c r="AK30" s="84">
        <f t="shared" si="27"/>
        <v>0</v>
      </c>
      <c r="AL30" s="84">
        <f t="shared" si="14"/>
        <v>0</v>
      </c>
      <c r="AM30" s="84">
        <f t="shared" si="15"/>
        <v>0</v>
      </c>
      <c r="AN30" s="85">
        <f t="shared" si="16"/>
        <v>0</v>
      </c>
      <c r="AO30" s="9" t="e">
        <f t="shared" si="28"/>
        <v>#NUM!</v>
      </c>
      <c r="AP30" s="10" t="e">
        <f t="shared" si="29"/>
        <v>#NUM!</v>
      </c>
      <c r="AQ30" s="11" t="e">
        <f t="shared" si="30"/>
        <v>#NUM!</v>
      </c>
    </row>
    <row r="31" spans="1:43" ht="15" customHeight="1" x14ac:dyDescent="0.2">
      <c r="A31" s="116">
        <f t="shared" si="0"/>
        <v>11</v>
      </c>
      <c r="B31" s="117">
        <f>'Matrículas CET'!A25</f>
        <v>0</v>
      </c>
      <c r="C31" s="248">
        <f>'Matrículas CET'!C25</f>
        <v>0</v>
      </c>
      <c r="D31" s="248">
        <f>'Matrículas CET'!E25</f>
        <v>0</v>
      </c>
      <c r="E31" s="118" t="s">
        <v>4</v>
      </c>
      <c r="F31" s="119">
        <f>'HORARIO 1'!B27</f>
        <v>0.4375</v>
      </c>
      <c r="G31" s="120"/>
      <c r="H31" s="120"/>
      <c r="I31" s="121">
        <f>+G31-'HORARIO 1'!B27</f>
        <v>-0.4375</v>
      </c>
      <c r="J31" s="121">
        <f>+H31-'HORARIO 1'!B27</f>
        <v>-0.4375</v>
      </c>
      <c r="K31" s="122">
        <f t="shared" si="17"/>
        <v>493.0555555555556</v>
      </c>
      <c r="L31" s="122">
        <f t="shared" si="18"/>
        <v>0</v>
      </c>
      <c r="M31" s="122">
        <f t="shared" si="19"/>
        <v>493.0555555555556</v>
      </c>
      <c r="N31" s="121">
        <f t="shared" si="1"/>
        <v>0</v>
      </c>
      <c r="O31" s="121">
        <f t="shared" si="20"/>
        <v>493.0555555555556</v>
      </c>
      <c r="P31" s="121">
        <f t="shared" si="21"/>
        <v>0</v>
      </c>
      <c r="Q31" s="121">
        <f t="shared" si="22"/>
        <v>493.0555555555556</v>
      </c>
      <c r="R31" s="123" t="e">
        <f t="shared" si="2"/>
        <v>#NUM!</v>
      </c>
      <c r="S31" s="278" t="e">
        <f t="shared" si="23"/>
        <v>#NUM!</v>
      </c>
      <c r="T31" s="124">
        <f t="shared" si="3"/>
        <v>492.6180555555556</v>
      </c>
      <c r="X31" s="9" t="e">
        <f t="shared" si="24"/>
        <v>#NUM!</v>
      </c>
      <c r="Y31" s="10" t="e">
        <f t="shared" si="25"/>
        <v>#NUM!</v>
      </c>
      <c r="Z31" s="11" t="e">
        <f t="shared" si="26"/>
        <v>#NUM!</v>
      </c>
      <c r="AA31" s="80">
        <f t="shared" si="4"/>
        <v>1</v>
      </c>
      <c r="AB31" s="81">
        <f t="shared" si="5"/>
        <v>20</v>
      </c>
      <c r="AC31" s="81">
        <f t="shared" si="6"/>
        <v>0</v>
      </c>
      <c r="AD31" s="81">
        <f t="shared" si="7"/>
        <v>20</v>
      </c>
      <c r="AE31" s="81">
        <f t="shared" si="31"/>
        <v>200</v>
      </c>
      <c r="AF31" s="81">
        <f t="shared" si="9"/>
        <v>2</v>
      </c>
      <c r="AG31" s="82">
        <f t="shared" si="10"/>
        <v>140</v>
      </c>
      <c r="AH31" s="83">
        <f t="shared" si="11"/>
        <v>0</v>
      </c>
      <c r="AI31" s="84">
        <f t="shared" si="12"/>
        <v>0</v>
      </c>
      <c r="AJ31" s="84">
        <f t="shared" si="13"/>
        <v>0</v>
      </c>
      <c r="AK31" s="84">
        <f t="shared" si="27"/>
        <v>0</v>
      </c>
      <c r="AL31" s="84">
        <f t="shared" si="14"/>
        <v>0</v>
      </c>
      <c r="AM31" s="84">
        <f t="shared" si="15"/>
        <v>0</v>
      </c>
      <c r="AN31" s="85">
        <f t="shared" si="16"/>
        <v>0</v>
      </c>
      <c r="AO31" s="9" t="e">
        <f t="shared" si="28"/>
        <v>#NUM!</v>
      </c>
      <c r="AP31" s="10" t="e">
        <f t="shared" si="29"/>
        <v>#NUM!</v>
      </c>
      <c r="AQ31" s="11" t="e">
        <f t="shared" si="30"/>
        <v>#NUM!</v>
      </c>
    </row>
    <row r="32" spans="1:43" ht="15" customHeight="1" x14ac:dyDescent="0.2">
      <c r="A32" s="116">
        <f t="shared" si="0"/>
        <v>11</v>
      </c>
      <c r="B32" s="117">
        <f>'Matrículas CET'!A26</f>
        <v>0</v>
      </c>
      <c r="C32" s="248">
        <f>'Matrículas CET'!C26</f>
        <v>0</v>
      </c>
      <c r="D32" s="248">
        <f>'Matrículas CET'!E26</f>
        <v>0</v>
      </c>
      <c r="E32" s="118" t="s">
        <v>4</v>
      </c>
      <c r="F32" s="119">
        <f>'HORARIO 1'!B28</f>
        <v>0.4375</v>
      </c>
      <c r="G32" s="120"/>
      <c r="H32" s="120"/>
      <c r="I32" s="121">
        <f>+G32-'HORARIO 1'!B28</f>
        <v>-0.4375</v>
      </c>
      <c r="J32" s="121">
        <f>+H32-'HORARIO 1'!B28</f>
        <v>-0.4375</v>
      </c>
      <c r="K32" s="122">
        <f t="shared" si="17"/>
        <v>493.0555555555556</v>
      </c>
      <c r="L32" s="122">
        <f t="shared" si="18"/>
        <v>0</v>
      </c>
      <c r="M32" s="122">
        <f t="shared" si="19"/>
        <v>493.0555555555556</v>
      </c>
      <c r="N32" s="121">
        <f t="shared" si="1"/>
        <v>0</v>
      </c>
      <c r="O32" s="121">
        <f t="shared" si="20"/>
        <v>493.0555555555556</v>
      </c>
      <c r="P32" s="121">
        <f t="shared" si="21"/>
        <v>0</v>
      </c>
      <c r="Q32" s="121">
        <f t="shared" si="22"/>
        <v>493.0555555555556</v>
      </c>
      <c r="R32" s="123" t="e">
        <f t="shared" si="2"/>
        <v>#NUM!</v>
      </c>
      <c r="S32" s="278" t="e">
        <f t="shared" si="23"/>
        <v>#NUM!</v>
      </c>
      <c r="T32" s="124">
        <f t="shared" si="3"/>
        <v>492.6180555555556</v>
      </c>
      <c r="X32" s="9" t="e">
        <f t="shared" si="24"/>
        <v>#NUM!</v>
      </c>
      <c r="Y32" s="10" t="e">
        <f t="shared" si="25"/>
        <v>#NUM!</v>
      </c>
      <c r="Z32" s="11" t="e">
        <f t="shared" si="26"/>
        <v>#NUM!</v>
      </c>
      <c r="AA32" s="80">
        <f t="shared" si="4"/>
        <v>1</v>
      </c>
      <c r="AB32" s="81">
        <f t="shared" si="5"/>
        <v>20</v>
      </c>
      <c r="AC32" s="81">
        <f t="shared" si="6"/>
        <v>0</v>
      </c>
      <c r="AD32" s="81">
        <f t="shared" si="7"/>
        <v>20</v>
      </c>
      <c r="AE32" s="81">
        <f t="shared" si="31"/>
        <v>200</v>
      </c>
      <c r="AF32" s="81">
        <f t="shared" si="9"/>
        <v>2</v>
      </c>
      <c r="AG32" s="82">
        <f t="shared" si="10"/>
        <v>140</v>
      </c>
      <c r="AH32" s="83">
        <f t="shared" si="11"/>
        <v>0</v>
      </c>
      <c r="AI32" s="84">
        <f t="shared" si="12"/>
        <v>0</v>
      </c>
      <c r="AJ32" s="84">
        <f t="shared" si="13"/>
        <v>0</v>
      </c>
      <c r="AK32" s="84">
        <f t="shared" si="27"/>
        <v>0</v>
      </c>
      <c r="AL32" s="84">
        <f t="shared" si="14"/>
        <v>0</v>
      </c>
      <c r="AM32" s="84">
        <f t="shared" si="15"/>
        <v>0</v>
      </c>
      <c r="AN32" s="85">
        <f t="shared" si="16"/>
        <v>0</v>
      </c>
      <c r="AO32" s="9" t="e">
        <f t="shared" si="28"/>
        <v>#NUM!</v>
      </c>
      <c r="AP32" s="10" t="e">
        <f t="shared" si="29"/>
        <v>#NUM!</v>
      </c>
      <c r="AQ32" s="11" t="e">
        <f t="shared" si="30"/>
        <v>#NUM!</v>
      </c>
    </row>
    <row r="33" spans="1:43" ht="15" customHeight="1" x14ac:dyDescent="0.2">
      <c r="A33" s="116">
        <f t="shared" si="0"/>
        <v>11</v>
      </c>
      <c r="B33" s="117">
        <f>'Matrículas CET'!A27</f>
        <v>0</v>
      </c>
      <c r="C33" s="248">
        <f>'Matrículas CET'!C27</f>
        <v>0</v>
      </c>
      <c r="D33" s="248">
        <f>'Matrículas CET'!E27</f>
        <v>0</v>
      </c>
      <c r="E33" s="118" t="s">
        <v>4</v>
      </c>
      <c r="F33" s="119">
        <f>'HORARIO 1'!B29</f>
        <v>0.4375</v>
      </c>
      <c r="G33" s="120"/>
      <c r="H33" s="120"/>
      <c r="I33" s="121">
        <f>+G33-'HORARIO 1'!B29</f>
        <v>-0.4375</v>
      </c>
      <c r="J33" s="121">
        <f>+H33-'HORARIO 1'!B29</f>
        <v>-0.4375</v>
      </c>
      <c r="K33" s="122">
        <f t="shared" si="17"/>
        <v>493.0555555555556</v>
      </c>
      <c r="L33" s="122">
        <f t="shared" si="18"/>
        <v>0</v>
      </c>
      <c r="M33" s="122">
        <f t="shared" si="19"/>
        <v>493.0555555555556</v>
      </c>
      <c r="N33" s="121">
        <f t="shared" si="1"/>
        <v>0</v>
      </c>
      <c r="O33" s="121">
        <f t="shared" si="20"/>
        <v>493.0555555555556</v>
      </c>
      <c r="P33" s="121">
        <f t="shared" si="21"/>
        <v>0</v>
      </c>
      <c r="Q33" s="121">
        <f t="shared" si="22"/>
        <v>493.0555555555556</v>
      </c>
      <c r="R33" s="123" t="e">
        <f t="shared" si="2"/>
        <v>#NUM!</v>
      </c>
      <c r="S33" s="278" t="e">
        <f t="shared" si="23"/>
        <v>#NUM!</v>
      </c>
      <c r="T33" s="124">
        <f t="shared" si="3"/>
        <v>492.6180555555556</v>
      </c>
      <c r="X33" s="9" t="e">
        <f t="shared" si="24"/>
        <v>#NUM!</v>
      </c>
      <c r="Y33" s="10" t="e">
        <f t="shared" si="25"/>
        <v>#NUM!</v>
      </c>
      <c r="Z33" s="11" t="e">
        <f t="shared" si="26"/>
        <v>#NUM!</v>
      </c>
      <c r="AA33" s="80">
        <f t="shared" si="4"/>
        <v>1</v>
      </c>
      <c r="AB33" s="81">
        <f t="shared" si="5"/>
        <v>20</v>
      </c>
      <c r="AC33" s="81">
        <f t="shared" si="6"/>
        <v>0</v>
      </c>
      <c r="AD33" s="81">
        <f t="shared" si="7"/>
        <v>20</v>
      </c>
      <c r="AE33" s="81">
        <f t="shared" si="31"/>
        <v>200</v>
      </c>
      <c r="AF33" s="81">
        <f t="shared" si="9"/>
        <v>2</v>
      </c>
      <c r="AG33" s="82">
        <f t="shared" si="10"/>
        <v>140</v>
      </c>
      <c r="AH33" s="83">
        <f t="shared" si="11"/>
        <v>0</v>
      </c>
      <c r="AI33" s="84">
        <f t="shared" si="12"/>
        <v>0</v>
      </c>
      <c r="AJ33" s="84">
        <f t="shared" si="13"/>
        <v>0</v>
      </c>
      <c r="AK33" s="84">
        <f t="shared" si="27"/>
        <v>0</v>
      </c>
      <c r="AL33" s="84">
        <f t="shared" si="14"/>
        <v>0</v>
      </c>
      <c r="AM33" s="84">
        <f t="shared" si="15"/>
        <v>0</v>
      </c>
      <c r="AN33" s="85">
        <f t="shared" si="16"/>
        <v>0</v>
      </c>
      <c r="AO33" s="9" t="e">
        <f t="shared" si="28"/>
        <v>#NUM!</v>
      </c>
      <c r="AP33" s="10" t="e">
        <f t="shared" si="29"/>
        <v>#NUM!</v>
      </c>
      <c r="AQ33" s="11" t="e">
        <f t="shared" si="30"/>
        <v>#NUM!</v>
      </c>
    </row>
    <row r="34" spans="1:43" ht="15" customHeight="1" x14ac:dyDescent="0.2">
      <c r="A34" s="116">
        <f t="shared" si="0"/>
        <v>11</v>
      </c>
      <c r="B34" s="117">
        <f>'Matrículas CET'!A28</f>
        <v>0</v>
      </c>
      <c r="C34" s="248">
        <f>'Matrículas CET'!C28</f>
        <v>0</v>
      </c>
      <c r="D34" s="248">
        <f>'Matrículas CET'!E28</f>
        <v>0</v>
      </c>
      <c r="E34" s="118" t="s">
        <v>4</v>
      </c>
      <c r="F34" s="119">
        <f>'HORARIO 1'!B30</f>
        <v>0.4375</v>
      </c>
      <c r="G34" s="120"/>
      <c r="H34" s="120"/>
      <c r="I34" s="121">
        <f>+G34-'HORARIO 1'!B30</f>
        <v>-0.4375</v>
      </c>
      <c r="J34" s="121">
        <f>+H34-'HORARIO 1'!B30</f>
        <v>-0.4375</v>
      </c>
      <c r="K34" s="122">
        <f t="shared" si="17"/>
        <v>493.0555555555556</v>
      </c>
      <c r="L34" s="122">
        <f t="shared" si="18"/>
        <v>0</v>
      </c>
      <c r="M34" s="122">
        <f t="shared" si="19"/>
        <v>493.0555555555556</v>
      </c>
      <c r="N34" s="121">
        <f t="shared" si="1"/>
        <v>0</v>
      </c>
      <c r="O34" s="121">
        <f t="shared" si="20"/>
        <v>493.0555555555556</v>
      </c>
      <c r="P34" s="121">
        <f t="shared" si="21"/>
        <v>0</v>
      </c>
      <c r="Q34" s="121">
        <f t="shared" si="22"/>
        <v>493.0555555555556</v>
      </c>
      <c r="R34" s="123" t="e">
        <f t="shared" si="2"/>
        <v>#NUM!</v>
      </c>
      <c r="S34" s="278" t="e">
        <f t="shared" si="23"/>
        <v>#NUM!</v>
      </c>
      <c r="T34" s="124">
        <f t="shared" si="3"/>
        <v>492.6180555555556</v>
      </c>
      <c r="X34" s="9" t="e">
        <f t="shared" si="24"/>
        <v>#NUM!</v>
      </c>
      <c r="Y34" s="10" t="e">
        <f t="shared" si="25"/>
        <v>#NUM!</v>
      </c>
      <c r="Z34" s="11" t="e">
        <f t="shared" si="26"/>
        <v>#NUM!</v>
      </c>
      <c r="AA34" s="80">
        <f t="shared" si="4"/>
        <v>1</v>
      </c>
      <c r="AB34" s="81">
        <f t="shared" si="5"/>
        <v>20</v>
      </c>
      <c r="AC34" s="81">
        <f t="shared" si="6"/>
        <v>0</v>
      </c>
      <c r="AD34" s="81">
        <f t="shared" si="7"/>
        <v>20</v>
      </c>
      <c r="AE34" s="81">
        <f t="shared" si="31"/>
        <v>200</v>
      </c>
      <c r="AF34" s="81">
        <f t="shared" si="9"/>
        <v>2</v>
      </c>
      <c r="AG34" s="82">
        <f t="shared" si="10"/>
        <v>140</v>
      </c>
      <c r="AH34" s="83">
        <f t="shared" si="11"/>
        <v>0</v>
      </c>
      <c r="AI34" s="84">
        <f t="shared" si="12"/>
        <v>0</v>
      </c>
      <c r="AJ34" s="84">
        <f t="shared" si="13"/>
        <v>0</v>
      </c>
      <c r="AK34" s="84">
        <f t="shared" si="27"/>
        <v>0</v>
      </c>
      <c r="AL34" s="84">
        <f t="shared" si="14"/>
        <v>0</v>
      </c>
      <c r="AM34" s="84">
        <f t="shared" si="15"/>
        <v>0</v>
      </c>
      <c r="AN34" s="85">
        <f t="shared" si="16"/>
        <v>0</v>
      </c>
      <c r="AO34" s="9" t="e">
        <f t="shared" si="28"/>
        <v>#NUM!</v>
      </c>
      <c r="AP34" s="10" t="e">
        <f t="shared" si="29"/>
        <v>#NUM!</v>
      </c>
      <c r="AQ34" s="11" t="e">
        <f t="shared" si="30"/>
        <v>#NUM!</v>
      </c>
    </row>
    <row r="35" spans="1:43" ht="15" customHeight="1" x14ac:dyDescent="0.2">
      <c r="A35" s="116">
        <f t="shared" si="0"/>
        <v>11</v>
      </c>
      <c r="B35" s="117">
        <f>'Matrículas CET'!A29</f>
        <v>0</v>
      </c>
      <c r="C35" s="248">
        <f>'Matrículas CET'!C29</f>
        <v>0</v>
      </c>
      <c r="D35" s="248">
        <f>'Matrículas CET'!E29</f>
        <v>0</v>
      </c>
      <c r="E35" s="118" t="s">
        <v>4</v>
      </c>
      <c r="F35" s="119">
        <f>'HORARIO 1'!B31</f>
        <v>0.4375</v>
      </c>
      <c r="G35" s="120"/>
      <c r="H35" s="120"/>
      <c r="I35" s="121">
        <f>+G35-'HORARIO 1'!B31</f>
        <v>-0.4375</v>
      </c>
      <c r="J35" s="121">
        <f>+H35-'HORARIO 1'!B31</f>
        <v>-0.4375</v>
      </c>
      <c r="K35" s="122">
        <f t="shared" si="17"/>
        <v>493.0555555555556</v>
      </c>
      <c r="L35" s="122">
        <f t="shared" si="18"/>
        <v>0</v>
      </c>
      <c r="M35" s="122">
        <f t="shared" si="19"/>
        <v>493.0555555555556</v>
      </c>
      <c r="N35" s="121">
        <f t="shared" si="1"/>
        <v>0</v>
      </c>
      <c r="O35" s="121">
        <f t="shared" si="20"/>
        <v>493.0555555555556</v>
      </c>
      <c r="P35" s="121">
        <f t="shared" si="21"/>
        <v>0</v>
      </c>
      <c r="Q35" s="121">
        <f t="shared" si="22"/>
        <v>493.0555555555556</v>
      </c>
      <c r="R35" s="123" t="e">
        <f t="shared" si="2"/>
        <v>#NUM!</v>
      </c>
      <c r="S35" s="278" t="e">
        <f t="shared" si="23"/>
        <v>#NUM!</v>
      </c>
      <c r="T35" s="124">
        <f t="shared" si="3"/>
        <v>492.6180555555556</v>
      </c>
      <c r="X35" s="9" t="e">
        <f t="shared" si="24"/>
        <v>#NUM!</v>
      </c>
      <c r="Y35" s="10" t="e">
        <f t="shared" si="25"/>
        <v>#NUM!</v>
      </c>
      <c r="Z35" s="11" t="e">
        <f t="shared" si="26"/>
        <v>#NUM!</v>
      </c>
      <c r="AA35" s="80">
        <f t="shared" si="4"/>
        <v>1</v>
      </c>
      <c r="AB35" s="81">
        <f t="shared" si="5"/>
        <v>20</v>
      </c>
      <c r="AC35" s="81">
        <f t="shared" si="6"/>
        <v>0</v>
      </c>
      <c r="AD35" s="81">
        <f t="shared" si="7"/>
        <v>20</v>
      </c>
      <c r="AE35" s="81">
        <f t="shared" si="31"/>
        <v>200</v>
      </c>
      <c r="AF35" s="81">
        <f t="shared" si="9"/>
        <v>2</v>
      </c>
      <c r="AG35" s="82">
        <f t="shared" si="10"/>
        <v>140</v>
      </c>
      <c r="AH35" s="83">
        <f t="shared" si="11"/>
        <v>0</v>
      </c>
      <c r="AI35" s="84">
        <f t="shared" si="12"/>
        <v>0</v>
      </c>
      <c r="AJ35" s="84">
        <f t="shared" si="13"/>
        <v>0</v>
      </c>
      <c r="AK35" s="84">
        <f t="shared" si="27"/>
        <v>0</v>
      </c>
      <c r="AL35" s="84">
        <f t="shared" si="14"/>
        <v>0</v>
      </c>
      <c r="AM35" s="84">
        <f t="shared" si="15"/>
        <v>0</v>
      </c>
      <c r="AN35" s="85">
        <f t="shared" si="16"/>
        <v>0</v>
      </c>
      <c r="AO35" s="9" t="e">
        <f t="shared" si="28"/>
        <v>#NUM!</v>
      </c>
      <c r="AP35" s="10" t="e">
        <f t="shared" si="29"/>
        <v>#NUM!</v>
      </c>
      <c r="AQ35" s="11" t="e">
        <f t="shared" si="30"/>
        <v>#NUM!</v>
      </c>
    </row>
    <row r="36" spans="1:43" ht="15" customHeight="1" x14ac:dyDescent="0.2">
      <c r="A36" s="116">
        <f t="shared" si="0"/>
        <v>11</v>
      </c>
      <c r="B36" s="117">
        <f>'Matrículas CET'!A30</f>
        <v>0</v>
      </c>
      <c r="C36" s="248">
        <f>'Matrículas CET'!C30</f>
        <v>0</v>
      </c>
      <c r="D36" s="248">
        <f>'Matrículas CET'!E30</f>
        <v>0</v>
      </c>
      <c r="E36" s="118" t="s">
        <v>4</v>
      </c>
      <c r="F36" s="119">
        <f>'HORARIO 1'!B32</f>
        <v>0.4375</v>
      </c>
      <c r="G36" s="120"/>
      <c r="H36" s="120"/>
      <c r="I36" s="121">
        <f>+G36-'HORARIO 1'!B32</f>
        <v>-0.4375</v>
      </c>
      <c r="J36" s="121">
        <f>+H36-'HORARIO 1'!B32</f>
        <v>-0.4375</v>
      </c>
      <c r="K36" s="122">
        <f t="shared" si="17"/>
        <v>493.0555555555556</v>
      </c>
      <c r="L36" s="122">
        <f t="shared" si="18"/>
        <v>0</v>
      </c>
      <c r="M36" s="122">
        <f t="shared" si="19"/>
        <v>493.0555555555556</v>
      </c>
      <c r="N36" s="121">
        <f t="shared" si="1"/>
        <v>0</v>
      </c>
      <c r="O36" s="121">
        <f t="shared" si="20"/>
        <v>493.0555555555556</v>
      </c>
      <c r="P36" s="121">
        <f t="shared" si="21"/>
        <v>0</v>
      </c>
      <c r="Q36" s="121">
        <f t="shared" si="22"/>
        <v>493.0555555555556</v>
      </c>
      <c r="R36" s="123" t="e">
        <f t="shared" si="2"/>
        <v>#NUM!</v>
      </c>
      <c r="S36" s="278" t="e">
        <f t="shared" si="23"/>
        <v>#NUM!</v>
      </c>
      <c r="T36" s="124">
        <f t="shared" si="3"/>
        <v>492.6180555555556</v>
      </c>
      <c r="X36" s="9" t="e">
        <f t="shared" si="24"/>
        <v>#NUM!</v>
      </c>
      <c r="Y36" s="10" t="e">
        <f t="shared" si="25"/>
        <v>#NUM!</v>
      </c>
      <c r="Z36" s="11" t="e">
        <f t="shared" si="26"/>
        <v>#NUM!</v>
      </c>
      <c r="AA36" s="80">
        <f t="shared" si="4"/>
        <v>1</v>
      </c>
      <c r="AB36" s="81">
        <f t="shared" si="5"/>
        <v>20</v>
      </c>
      <c r="AC36" s="81">
        <f t="shared" si="6"/>
        <v>0</v>
      </c>
      <c r="AD36" s="81">
        <f t="shared" si="7"/>
        <v>20</v>
      </c>
      <c r="AE36" s="81">
        <f t="shared" si="31"/>
        <v>200</v>
      </c>
      <c r="AF36" s="81">
        <f t="shared" si="9"/>
        <v>2</v>
      </c>
      <c r="AG36" s="82">
        <f t="shared" si="10"/>
        <v>140</v>
      </c>
      <c r="AH36" s="83">
        <f t="shared" si="11"/>
        <v>0</v>
      </c>
      <c r="AI36" s="84">
        <f t="shared" si="12"/>
        <v>0</v>
      </c>
      <c r="AJ36" s="84">
        <f t="shared" si="13"/>
        <v>0</v>
      </c>
      <c r="AK36" s="84">
        <f t="shared" si="27"/>
        <v>0</v>
      </c>
      <c r="AL36" s="84">
        <f t="shared" si="14"/>
        <v>0</v>
      </c>
      <c r="AM36" s="84">
        <f t="shared" si="15"/>
        <v>0</v>
      </c>
      <c r="AN36" s="85">
        <f t="shared" si="16"/>
        <v>0</v>
      </c>
      <c r="AO36" s="9" t="e">
        <f t="shared" si="28"/>
        <v>#NUM!</v>
      </c>
      <c r="AP36" s="10" t="e">
        <f t="shared" si="29"/>
        <v>#NUM!</v>
      </c>
      <c r="AQ36" s="11" t="e">
        <f t="shared" si="30"/>
        <v>#NUM!</v>
      </c>
    </row>
    <row r="37" spans="1:43" ht="15" customHeight="1" x14ac:dyDescent="0.2">
      <c r="A37" s="116">
        <f t="shared" si="0"/>
        <v>11</v>
      </c>
      <c r="B37" s="117">
        <f>'Matrículas CET'!A31</f>
        <v>0</v>
      </c>
      <c r="C37" s="248">
        <f>'Matrículas CET'!C31</f>
        <v>0</v>
      </c>
      <c r="D37" s="248">
        <f>'Matrículas CET'!E31</f>
        <v>0</v>
      </c>
      <c r="E37" s="118" t="s">
        <v>4</v>
      </c>
      <c r="F37" s="119">
        <f>'HORARIO 1'!B33</f>
        <v>0.4375</v>
      </c>
      <c r="G37" s="120"/>
      <c r="H37" s="120"/>
      <c r="I37" s="121">
        <f>+G37-'HORARIO 1'!B33</f>
        <v>-0.4375</v>
      </c>
      <c r="J37" s="121">
        <f>+H37-'HORARIO 1'!B33</f>
        <v>-0.4375</v>
      </c>
      <c r="K37" s="122">
        <f t="shared" si="17"/>
        <v>493.0555555555556</v>
      </c>
      <c r="L37" s="122">
        <f t="shared" si="18"/>
        <v>0</v>
      </c>
      <c r="M37" s="122">
        <f t="shared" si="19"/>
        <v>493.0555555555556</v>
      </c>
      <c r="N37" s="121">
        <f t="shared" si="1"/>
        <v>0</v>
      </c>
      <c r="O37" s="121">
        <f t="shared" si="20"/>
        <v>493.0555555555556</v>
      </c>
      <c r="P37" s="121">
        <f t="shared" si="21"/>
        <v>0</v>
      </c>
      <c r="Q37" s="121">
        <f t="shared" si="22"/>
        <v>493.0555555555556</v>
      </c>
      <c r="R37" s="123" t="e">
        <f t="shared" si="2"/>
        <v>#NUM!</v>
      </c>
      <c r="S37" s="278" t="e">
        <f t="shared" si="23"/>
        <v>#NUM!</v>
      </c>
      <c r="T37" s="124">
        <f t="shared" si="3"/>
        <v>492.6180555555556</v>
      </c>
      <c r="X37" s="9" t="e">
        <f t="shared" si="24"/>
        <v>#NUM!</v>
      </c>
      <c r="Y37" s="10" t="e">
        <f t="shared" si="25"/>
        <v>#NUM!</v>
      </c>
      <c r="Z37" s="11" t="e">
        <f t="shared" si="26"/>
        <v>#NUM!</v>
      </c>
      <c r="AA37" s="80">
        <f t="shared" si="4"/>
        <v>1</v>
      </c>
      <c r="AB37" s="81">
        <f t="shared" si="5"/>
        <v>20</v>
      </c>
      <c r="AC37" s="81">
        <f t="shared" si="6"/>
        <v>0</v>
      </c>
      <c r="AD37" s="81">
        <f t="shared" si="7"/>
        <v>20</v>
      </c>
      <c r="AE37" s="81">
        <f t="shared" si="31"/>
        <v>200</v>
      </c>
      <c r="AF37" s="81">
        <f t="shared" si="9"/>
        <v>2</v>
      </c>
      <c r="AG37" s="82">
        <f t="shared" si="10"/>
        <v>140</v>
      </c>
      <c r="AH37" s="83">
        <f t="shared" si="11"/>
        <v>0</v>
      </c>
      <c r="AI37" s="84">
        <f t="shared" si="12"/>
        <v>0</v>
      </c>
      <c r="AJ37" s="84">
        <f t="shared" si="13"/>
        <v>0</v>
      </c>
      <c r="AK37" s="84">
        <f t="shared" si="27"/>
        <v>0</v>
      </c>
      <c r="AL37" s="84">
        <f t="shared" si="14"/>
        <v>0</v>
      </c>
      <c r="AM37" s="84">
        <f t="shared" si="15"/>
        <v>0</v>
      </c>
      <c r="AN37" s="85">
        <f t="shared" si="16"/>
        <v>0</v>
      </c>
      <c r="AO37" s="9" t="e">
        <f t="shared" si="28"/>
        <v>#NUM!</v>
      </c>
      <c r="AP37" s="10" t="e">
        <f t="shared" si="29"/>
        <v>#NUM!</v>
      </c>
      <c r="AQ37" s="11" t="e">
        <f t="shared" si="30"/>
        <v>#NUM!</v>
      </c>
    </row>
    <row r="38" spans="1:43" ht="15" customHeight="1" x14ac:dyDescent="0.2">
      <c r="A38" s="116">
        <f t="shared" si="0"/>
        <v>11</v>
      </c>
      <c r="B38" s="117">
        <f>'Matrículas CET'!A32</f>
        <v>0</v>
      </c>
      <c r="C38" s="248">
        <f>'Matrículas CET'!C32</f>
        <v>0</v>
      </c>
      <c r="D38" s="248">
        <f>'Matrículas CET'!E32</f>
        <v>0</v>
      </c>
      <c r="E38" s="118" t="s">
        <v>4</v>
      </c>
      <c r="F38" s="119">
        <f>'HORARIO 1'!B34</f>
        <v>0.4375</v>
      </c>
      <c r="G38" s="120"/>
      <c r="H38" s="120"/>
      <c r="I38" s="121">
        <f>+G38-'HORARIO 1'!B34</f>
        <v>-0.4375</v>
      </c>
      <c r="J38" s="121">
        <f>+H38-'HORARIO 1'!B34</f>
        <v>-0.4375</v>
      </c>
      <c r="K38" s="122">
        <f t="shared" si="17"/>
        <v>493.0555555555556</v>
      </c>
      <c r="L38" s="122">
        <f t="shared" si="18"/>
        <v>0</v>
      </c>
      <c r="M38" s="122">
        <f t="shared" si="19"/>
        <v>493.0555555555556</v>
      </c>
      <c r="N38" s="121">
        <f t="shared" si="1"/>
        <v>0</v>
      </c>
      <c r="O38" s="121">
        <f t="shared" si="20"/>
        <v>493.0555555555556</v>
      </c>
      <c r="P38" s="121">
        <f t="shared" si="21"/>
        <v>0</v>
      </c>
      <c r="Q38" s="121">
        <f t="shared" si="22"/>
        <v>493.0555555555556</v>
      </c>
      <c r="R38" s="123" t="e">
        <f t="shared" si="2"/>
        <v>#NUM!</v>
      </c>
      <c r="S38" s="278" t="e">
        <f t="shared" si="23"/>
        <v>#NUM!</v>
      </c>
      <c r="T38" s="124">
        <f t="shared" si="3"/>
        <v>492.6180555555556</v>
      </c>
      <c r="X38" s="9" t="e">
        <f t="shared" si="24"/>
        <v>#NUM!</v>
      </c>
      <c r="Y38" s="10" t="e">
        <f t="shared" si="25"/>
        <v>#NUM!</v>
      </c>
      <c r="Z38" s="11" t="e">
        <f t="shared" si="26"/>
        <v>#NUM!</v>
      </c>
      <c r="AA38" s="80">
        <f t="shared" si="4"/>
        <v>1</v>
      </c>
      <c r="AB38" s="81">
        <f t="shared" si="5"/>
        <v>20</v>
      </c>
      <c r="AC38" s="81">
        <f t="shared" si="6"/>
        <v>0</v>
      </c>
      <c r="AD38" s="81">
        <f t="shared" si="7"/>
        <v>20</v>
      </c>
      <c r="AE38" s="81">
        <f t="shared" si="31"/>
        <v>200</v>
      </c>
      <c r="AF38" s="81">
        <f t="shared" si="9"/>
        <v>2</v>
      </c>
      <c r="AG38" s="82">
        <f t="shared" si="10"/>
        <v>140</v>
      </c>
      <c r="AH38" s="83">
        <f t="shared" si="11"/>
        <v>0</v>
      </c>
      <c r="AI38" s="84">
        <f t="shared" si="12"/>
        <v>0</v>
      </c>
      <c r="AJ38" s="84">
        <f t="shared" si="13"/>
        <v>0</v>
      </c>
      <c r="AK38" s="84">
        <f t="shared" si="27"/>
        <v>0</v>
      </c>
      <c r="AL38" s="84">
        <f t="shared" si="14"/>
        <v>0</v>
      </c>
      <c r="AM38" s="84">
        <f t="shared" si="15"/>
        <v>0</v>
      </c>
      <c r="AN38" s="85">
        <f t="shared" si="16"/>
        <v>0</v>
      </c>
      <c r="AO38" s="9" t="e">
        <f t="shared" si="28"/>
        <v>#NUM!</v>
      </c>
      <c r="AP38" s="10" t="e">
        <f t="shared" si="29"/>
        <v>#NUM!</v>
      </c>
      <c r="AQ38" s="11" t="e">
        <f t="shared" si="30"/>
        <v>#NUM!</v>
      </c>
    </row>
    <row r="39" spans="1:43" ht="15" customHeight="1" x14ac:dyDescent="0.2">
      <c r="A39" s="116">
        <f t="shared" si="0"/>
        <v>11</v>
      </c>
      <c r="B39" s="117">
        <f>'Matrículas CET'!A33</f>
        <v>0</v>
      </c>
      <c r="C39" s="248">
        <f>'Matrículas CET'!C33</f>
        <v>0</v>
      </c>
      <c r="D39" s="248">
        <f>'Matrículas CET'!E33</f>
        <v>0</v>
      </c>
      <c r="E39" s="118" t="s">
        <v>4</v>
      </c>
      <c r="F39" s="119">
        <f>'HORARIO 1'!B35</f>
        <v>0.4375</v>
      </c>
      <c r="G39" s="120"/>
      <c r="H39" s="120"/>
      <c r="I39" s="121">
        <f>+G39-'HORARIO 1'!B35</f>
        <v>-0.4375</v>
      </c>
      <c r="J39" s="121">
        <f>+H39-'HORARIO 1'!B35</f>
        <v>-0.4375</v>
      </c>
      <c r="K39" s="122">
        <f t="shared" si="17"/>
        <v>493.0555555555556</v>
      </c>
      <c r="L39" s="122">
        <f t="shared" si="18"/>
        <v>0</v>
      </c>
      <c r="M39" s="122">
        <f t="shared" si="19"/>
        <v>493.0555555555556</v>
      </c>
      <c r="N39" s="121">
        <f t="shared" si="1"/>
        <v>0</v>
      </c>
      <c r="O39" s="121">
        <f t="shared" si="20"/>
        <v>493.0555555555556</v>
      </c>
      <c r="P39" s="121">
        <f t="shared" si="21"/>
        <v>0</v>
      </c>
      <c r="Q39" s="121">
        <f t="shared" si="22"/>
        <v>493.0555555555556</v>
      </c>
      <c r="R39" s="123" t="e">
        <f t="shared" si="2"/>
        <v>#NUM!</v>
      </c>
      <c r="S39" s="278" t="e">
        <f t="shared" si="23"/>
        <v>#NUM!</v>
      </c>
      <c r="T39" s="124">
        <f t="shared" si="3"/>
        <v>492.6180555555556</v>
      </c>
      <c r="X39" s="9" t="e">
        <f t="shared" si="24"/>
        <v>#NUM!</v>
      </c>
      <c r="Y39" s="10" t="e">
        <f t="shared" si="25"/>
        <v>#NUM!</v>
      </c>
      <c r="Z39" s="11" t="e">
        <f t="shared" si="26"/>
        <v>#NUM!</v>
      </c>
      <c r="AA39" s="80">
        <f t="shared" si="4"/>
        <v>1</v>
      </c>
      <c r="AB39" s="81">
        <f t="shared" si="5"/>
        <v>20</v>
      </c>
      <c r="AC39" s="81">
        <f t="shared" si="6"/>
        <v>0</v>
      </c>
      <c r="AD39" s="81">
        <f t="shared" si="7"/>
        <v>20</v>
      </c>
      <c r="AE39" s="81">
        <f t="shared" si="31"/>
        <v>200</v>
      </c>
      <c r="AF39" s="81">
        <f t="shared" si="9"/>
        <v>2</v>
      </c>
      <c r="AG39" s="82">
        <f t="shared" si="10"/>
        <v>140</v>
      </c>
      <c r="AH39" s="83">
        <f t="shared" si="11"/>
        <v>0</v>
      </c>
      <c r="AI39" s="84">
        <f t="shared" si="12"/>
        <v>0</v>
      </c>
      <c r="AJ39" s="84">
        <f t="shared" si="13"/>
        <v>0</v>
      </c>
      <c r="AK39" s="84">
        <f t="shared" si="27"/>
        <v>0</v>
      </c>
      <c r="AL39" s="84">
        <f t="shared" si="14"/>
        <v>0</v>
      </c>
      <c r="AM39" s="84">
        <f t="shared" si="15"/>
        <v>0</v>
      </c>
      <c r="AN39" s="85">
        <f t="shared" si="16"/>
        <v>0</v>
      </c>
      <c r="AO39" s="9" t="e">
        <f t="shared" si="28"/>
        <v>#NUM!</v>
      </c>
      <c r="AP39" s="10" t="e">
        <f t="shared" si="29"/>
        <v>#NUM!</v>
      </c>
      <c r="AQ39" s="11" t="e">
        <f t="shared" si="30"/>
        <v>#NUM!</v>
      </c>
    </row>
    <row r="40" spans="1:43" ht="15" customHeight="1" x14ac:dyDescent="0.2">
      <c r="A40" s="116">
        <f t="shared" si="0"/>
        <v>11</v>
      </c>
      <c r="B40" s="117">
        <f>'Matrículas CET'!A34</f>
        <v>0</v>
      </c>
      <c r="C40" s="248">
        <f>'Matrículas CET'!C34</f>
        <v>0</v>
      </c>
      <c r="D40" s="248">
        <f>'Matrículas CET'!E34</f>
        <v>0</v>
      </c>
      <c r="E40" s="118" t="s">
        <v>4</v>
      </c>
      <c r="F40" s="119">
        <f>'HORARIO 1'!B36</f>
        <v>0.4375</v>
      </c>
      <c r="G40" s="120"/>
      <c r="H40" s="120"/>
      <c r="I40" s="121">
        <f>+G40-'HORARIO 1'!B36</f>
        <v>-0.4375</v>
      </c>
      <c r="J40" s="121">
        <f>+H40-'HORARIO 1'!B36</f>
        <v>-0.4375</v>
      </c>
      <c r="K40" s="122">
        <f t="shared" si="17"/>
        <v>493.0555555555556</v>
      </c>
      <c r="L40" s="122">
        <f t="shared" si="18"/>
        <v>0</v>
      </c>
      <c r="M40" s="122">
        <f t="shared" si="19"/>
        <v>493.0555555555556</v>
      </c>
      <c r="N40" s="121">
        <f t="shared" si="1"/>
        <v>0</v>
      </c>
      <c r="O40" s="121">
        <f t="shared" si="20"/>
        <v>493.0555555555556</v>
      </c>
      <c r="P40" s="121">
        <f t="shared" si="21"/>
        <v>0</v>
      </c>
      <c r="Q40" s="121">
        <f t="shared" si="22"/>
        <v>493.0555555555556</v>
      </c>
      <c r="R40" s="123" t="e">
        <f t="shared" si="2"/>
        <v>#NUM!</v>
      </c>
      <c r="S40" s="278" t="e">
        <f t="shared" si="23"/>
        <v>#NUM!</v>
      </c>
      <c r="T40" s="124">
        <f t="shared" si="3"/>
        <v>492.6180555555556</v>
      </c>
      <c r="X40" s="9" t="e">
        <f t="shared" si="24"/>
        <v>#NUM!</v>
      </c>
      <c r="Y40" s="10" t="e">
        <f t="shared" si="25"/>
        <v>#NUM!</v>
      </c>
      <c r="Z40" s="11" t="e">
        <f t="shared" si="26"/>
        <v>#NUM!</v>
      </c>
      <c r="AA40" s="80">
        <f t="shared" si="4"/>
        <v>1</v>
      </c>
      <c r="AB40" s="81">
        <f t="shared" si="5"/>
        <v>20</v>
      </c>
      <c r="AC40" s="81">
        <f t="shared" si="6"/>
        <v>0</v>
      </c>
      <c r="AD40" s="81">
        <f t="shared" si="7"/>
        <v>20</v>
      </c>
      <c r="AE40" s="81">
        <f t="shared" si="31"/>
        <v>200</v>
      </c>
      <c r="AF40" s="81">
        <f t="shared" si="9"/>
        <v>2</v>
      </c>
      <c r="AG40" s="82">
        <f t="shared" si="10"/>
        <v>140</v>
      </c>
      <c r="AH40" s="83">
        <f t="shared" si="11"/>
        <v>0</v>
      </c>
      <c r="AI40" s="84">
        <f t="shared" si="12"/>
        <v>0</v>
      </c>
      <c r="AJ40" s="84">
        <f t="shared" si="13"/>
        <v>0</v>
      </c>
      <c r="AK40" s="84">
        <f t="shared" si="27"/>
        <v>0</v>
      </c>
      <c r="AL40" s="84">
        <f t="shared" si="14"/>
        <v>0</v>
      </c>
      <c r="AM40" s="84">
        <f t="shared" si="15"/>
        <v>0</v>
      </c>
      <c r="AN40" s="85">
        <f t="shared" si="16"/>
        <v>0</v>
      </c>
      <c r="AO40" s="9" t="e">
        <f t="shared" si="28"/>
        <v>#NUM!</v>
      </c>
      <c r="AP40" s="10" t="e">
        <f t="shared" si="29"/>
        <v>#NUM!</v>
      </c>
      <c r="AQ40" s="11" t="e">
        <f t="shared" si="30"/>
        <v>#NUM!</v>
      </c>
    </row>
    <row r="41" spans="1:43" ht="15" customHeight="1" x14ac:dyDescent="0.2">
      <c r="A41" s="116">
        <f t="shared" si="0"/>
        <v>11</v>
      </c>
      <c r="B41" s="117">
        <f>'Matrículas CET'!A35</f>
        <v>0</v>
      </c>
      <c r="C41" s="248">
        <f>'Matrículas CET'!C35</f>
        <v>0</v>
      </c>
      <c r="D41" s="248">
        <f>'Matrículas CET'!E35</f>
        <v>0</v>
      </c>
      <c r="E41" s="118" t="s">
        <v>4</v>
      </c>
      <c r="F41" s="119">
        <f>'HORARIO 1'!B37</f>
        <v>0.4375</v>
      </c>
      <c r="G41" s="120"/>
      <c r="H41" s="120"/>
      <c r="I41" s="121">
        <f>+G41-'HORARIO 1'!B37</f>
        <v>-0.4375</v>
      </c>
      <c r="J41" s="121">
        <f>+H41-'HORARIO 1'!B37</f>
        <v>-0.4375</v>
      </c>
      <c r="K41" s="122">
        <f t="shared" si="17"/>
        <v>493.0555555555556</v>
      </c>
      <c r="L41" s="122">
        <f t="shared" si="18"/>
        <v>0</v>
      </c>
      <c r="M41" s="122">
        <f t="shared" si="19"/>
        <v>493.0555555555556</v>
      </c>
      <c r="N41" s="121">
        <f t="shared" si="1"/>
        <v>0</v>
      </c>
      <c r="O41" s="121">
        <f t="shared" si="20"/>
        <v>493.0555555555556</v>
      </c>
      <c r="P41" s="121">
        <f t="shared" si="21"/>
        <v>0</v>
      </c>
      <c r="Q41" s="121">
        <f t="shared" si="22"/>
        <v>493.0555555555556</v>
      </c>
      <c r="R41" s="123" t="e">
        <f t="shared" si="2"/>
        <v>#NUM!</v>
      </c>
      <c r="S41" s="278" t="e">
        <f t="shared" si="23"/>
        <v>#NUM!</v>
      </c>
      <c r="T41" s="124">
        <f t="shared" ref="T41:T46" si="32">J41+Q41</f>
        <v>492.6180555555556</v>
      </c>
      <c r="X41" s="9" t="e">
        <f t="shared" si="24"/>
        <v>#NUM!</v>
      </c>
      <c r="Y41" s="10" t="e">
        <f t="shared" si="25"/>
        <v>#NUM!</v>
      </c>
      <c r="Z41" s="11" t="e">
        <f t="shared" si="26"/>
        <v>#NUM!</v>
      </c>
      <c r="AA41" s="80">
        <f t="shared" si="4"/>
        <v>1</v>
      </c>
      <c r="AB41" s="81">
        <f t="shared" si="5"/>
        <v>20</v>
      </c>
      <c r="AC41" s="81">
        <f t="shared" si="6"/>
        <v>0</v>
      </c>
      <c r="AD41" s="81">
        <f t="shared" si="7"/>
        <v>20</v>
      </c>
      <c r="AE41" s="81">
        <f t="shared" si="31"/>
        <v>200</v>
      </c>
      <c r="AF41" s="81">
        <f t="shared" si="9"/>
        <v>2</v>
      </c>
      <c r="AG41" s="82">
        <f t="shared" si="10"/>
        <v>140</v>
      </c>
      <c r="AH41" s="83">
        <f t="shared" si="11"/>
        <v>0</v>
      </c>
      <c r="AI41" s="84">
        <f t="shared" si="12"/>
        <v>0</v>
      </c>
      <c r="AJ41" s="84">
        <f t="shared" si="13"/>
        <v>0</v>
      </c>
      <c r="AK41" s="84">
        <f t="shared" si="27"/>
        <v>0</v>
      </c>
      <c r="AL41" s="84">
        <f t="shared" si="14"/>
        <v>0</v>
      </c>
      <c r="AM41" s="84">
        <f t="shared" si="15"/>
        <v>0</v>
      </c>
      <c r="AN41" s="85">
        <f t="shared" si="16"/>
        <v>0</v>
      </c>
      <c r="AO41" s="9" t="e">
        <f t="shared" si="28"/>
        <v>#NUM!</v>
      </c>
      <c r="AP41" s="10" t="e">
        <f t="shared" si="29"/>
        <v>#NUM!</v>
      </c>
      <c r="AQ41" s="11" t="e">
        <f t="shared" si="30"/>
        <v>#NUM!</v>
      </c>
    </row>
    <row r="42" spans="1:43" ht="15" customHeight="1" x14ac:dyDescent="0.2">
      <c r="A42" s="116">
        <f t="shared" si="0"/>
        <v>11</v>
      </c>
      <c r="B42" s="117">
        <f>'Matrículas CET'!A36</f>
        <v>0</v>
      </c>
      <c r="C42" s="248">
        <f>'Matrículas CET'!C36</f>
        <v>0</v>
      </c>
      <c r="D42" s="248">
        <f>'Matrículas CET'!E36</f>
        <v>0</v>
      </c>
      <c r="E42" s="118" t="s">
        <v>4</v>
      </c>
      <c r="F42" s="119">
        <f>'HORARIO 1'!B38</f>
        <v>0.4375</v>
      </c>
      <c r="G42" s="120"/>
      <c r="H42" s="120"/>
      <c r="I42" s="121">
        <f>+G42-'HORARIO 1'!B38</f>
        <v>-0.4375</v>
      </c>
      <c r="J42" s="121">
        <f>+H42-'HORARIO 1'!B38</f>
        <v>-0.4375</v>
      </c>
      <c r="K42" s="122">
        <f t="shared" si="17"/>
        <v>493.0555555555556</v>
      </c>
      <c r="L42" s="122">
        <f t="shared" si="18"/>
        <v>0</v>
      </c>
      <c r="M42" s="122">
        <f t="shared" si="19"/>
        <v>493.0555555555556</v>
      </c>
      <c r="N42" s="121">
        <f t="shared" si="1"/>
        <v>0</v>
      </c>
      <c r="O42" s="121">
        <f t="shared" si="20"/>
        <v>493.0555555555556</v>
      </c>
      <c r="P42" s="121">
        <f t="shared" si="21"/>
        <v>0</v>
      </c>
      <c r="Q42" s="121">
        <f t="shared" si="22"/>
        <v>493.0555555555556</v>
      </c>
      <c r="R42" s="123" t="e">
        <f t="shared" si="2"/>
        <v>#NUM!</v>
      </c>
      <c r="S42" s="278" t="e">
        <f t="shared" si="23"/>
        <v>#NUM!</v>
      </c>
      <c r="T42" s="124">
        <f t="shared" si="32"/>
        <v>492.6180555555556</v>
      </c>
      <c r="X42" s="9" t="e">
        <f t="shared" si="24"/>
        <v>#NUM!</v>
      </c>
      <c r="Y42" s="10" t="e">
        <f t="shared" si="25"/>
        <v>#NUM!</v>
      </c>
      <c r="Z42" s="11" t="e">
        <f t="shared" si="26"/>
        <v>#NUM!</v>
      </c>
      <c r="AA42" s="80">
        <f t="shared" si="4"/>
        <v>1</v>
      </c>
      <c r="AB42" s="81">
        <f t="shared" si="5"/>
        <v>20</v>
      </c>
      <c r="AC42" s="81">
        <f t="shared" si="6"/>
        <v>0</v>
      </c>
      <c r="AD42" s="81">
        <f t="shared" si="7"/>
        <v>20</v>
      </c>
      <c r="AE42" s="81">
        <f t="shared" si="31"/>
        <v>200</v>
      </c>
      <c r="AF42" s="81">
        <f t="shared" si="9"/>
        <v>2</v>
      </c>
      <c r="AG42" s="82">
        <f t="shared" si="10"/>
        <v>140</v>
      </c>
      <c r="AH42" s="83">
        <f t="shared" si="11"/>
        <v>0</v>
      </c>
      <c r="AI42" s="84">
        <f t="shared" si="12"/>
        <v>0</v>
      </c>
      <c r="AJ42" s="84">
        <f t="shared" si="13"/>
        <v>0</v>
      </c>
      <c r="AK42" s="84">
        <f t="shared" si="27"/>
        <v>0</v>
      </c>
      <c r="AL42" s="84">
        <f t="shared" si="14"/>
        <v>0</v>
      </c>
      <c r="AM42" s="84">
        <f t="shared" si="15"/>
        <v>0</v>
      </c>
      <c r="AN42" s="85">
        <f t="shared" si="16"/>
        <v>0</v>
      </c>
      <c r="AO42" s="9" t="e">
        <f t="shared" si="28"/>
        <v>#NUM!</v>
      </c>
      <c r="AP42" s="10" t="e">
        <f t="shared" si="29"/>
        <v>#NUM!</v>
      </c>
      <c r="AQ42" s="11" t="e">
        <f t="shared" si="30"/>
        <v>#NUM!</v>
      </c>
    </row>
    <row r="43" spans="1:43" ht="15" customHeight="1" x14ac:dyDescent="0.2">
      <c r="A43" s="116">
        <f t="shared" si="0"/>
        <v>11</v>
      </c>
      <c r="B43" s="117">
        <f>'Matrículas CET'!A37</f>
        <v>0</v>
      </c>
      <c r="C43" s="248">
        <f>'Matrículas CET'!C37</f>
        <v>0</v>
      </c>
      <c r="D43" s="248">
        <f>'Matrículas CET'!E37</f>
        <v>0</v>
      </c>
      <c r="E43" s="118" t="s">
        <v>4</v>
      </c>
      <c r="F43" s="119">
        <f>'HORARIO 1'!B39</f>
        <v>0.4375</v>
      </c>
      <c r="G43" s="120"/>
      <c r="H43" s="120"/>
      <c r="I43" s="121">
        <f>+G43-'HORARIO 1'!B39</f>
        <v>-0.4375</v>
      </c>
      <c r="J43" s="121">
        <f>+H43-'HORARIO 1'!B39</f>
        <v>-0.4375</v>
      </c>
      <c r="K43" s="122">
        <f t="shared" si="17"/>
        <v>493.0555555555556</v>
      </c>
      <c r="L43" s="122">
        <f t="shared" si="18"/>
        <v>0</v>
      </c>
      <c r="M43" s="122">
        <f t="shared" si="19"/>
        <v>493.0555555555556</v>
      </c>
      <c r="N43" s="121">
        <f t="shared" si="1"/>
        <v>0</v>
      </c>
      <c r="O43" s="121">
        <f t="shared" si="20"/>
        <v>493.0555555555556</v>
      </c>
      <c r="P43" s="121">
        <f t="shared" si="21"/>
        <v>0</v>
      </c>
      <c r="Q43" s="121">
        <f t="shared" si="22"/>
        <v>493.0555555555556</v>
      </c>
      <c r="R43" s="123" t="e">
        <f t="shared" si="2"/>
        <v>#NUM!</v>
      </c>
      <c r="S43" s="278" t="e">
        <f t="shared" si="23"/>
        <v>#NUM!</v>
      </c>
      <c r="T43" s="124">
        <f t="shared" si="32"/>
        <v>492.6180555555556</v>
      </c>
      <c r="X43" s="9" t="e">
        <f t="shared" si="24"/>
        <v>#NUM!</v>
      </c>
      <c r="Y43" s="10" t="e">
        <f t="shared" si="25"/>
        <v>#NUM!</v>
      </c>
      <c r="Z43" s="11" t="e">
        <f t="shared" si="26"/>
        <v>#NUM!</v>
      </c>
      <c r="AA43" s="80">
        <f t="shared" si="4"/>
        <v>1</v>
      </c>
      <c r="AB43" s="81">
        <f t="shared" si="5"/>
        <v>20</v>
      </c>
      <c r="AC43" s="81">
        <f t="shared" si="6"/>
        <v>0</v>
      </c>
      <c r="AD43" s="81">
        <f t="shared" si="7"/>
        <v>20</v>
      </c>
      <c r="AE43" s="81">
        <f t="shared" si="31"/>
        <v>200</v>
      </c>
      <c r="AF43" s="81">
        <f t="shared" si="9"/>
        <v>2</v>
      </c>
      <c r="AG43" s="82">
        <f t="shared" si="10"/>
        <v>140</v>
      </c>
      <c r="AH43" s="83">
        <f t="shared" si="11"/>
        <v>0</v>
      </c>
      <c r="AI43" s="84">
        <f t="shared" si="12"/>
        <v>0</v>
      </c>
      <c r="AJ43" s="84">
        <f t="shared" si="13"/>
        <v>0</v>
      </c>
      <c r="AK43" s="84">
        <f t="shared" si="27"/>
        <v>0</v>
      </c>
      <c r="AL43" s="84">
        <f t="shared" si="14"/>
        <v>0</v>
      </c>
      <c r="AM43" s="84">
        <f t="shared" si="15"/>
        <v>0</v>
      </c>
      <c r="AN43" s="85">
        <f t="shared" si="16"/>
        <v>0</v>
      </c>
      <c r="AO43" s="9" t="e">
        <f t="shared" si="28"/>
        <v>#NUM!</v>
      </c>
      <c r="AP43" s="10" t="e">
        <f t="shared" si="29"/>
        <v>#NUM!</v>
      </c>
      <c r="AQ43" s="11" t="e">
        <f t="shared" si="30"/>
        <v>#NUM!</v>
      </c>
    </row>
    <row r="44" spans="1:43" ht="15" customHeight="1" x14ac:dyDescent="0.2">
      <c r="A44" s="116">
        <f t="shared" si="0"/>
        <v>11</v>
      </c>
      <c r="B44" s="117">
        <f>'Matrículas CET'!A38</f>
        <v>0</v>
      </c>
      <c r="C44" s="248">
        <f>'Matrículas CET'!C38</f>
        <v>0</v>
      </c>
      <c r="D44" s="248">
        <f>'Matrículas CET'!E38</f>
        <v>0</v>
      </c>
      <c r="E44" s="118" t="s">
        <v>4</v>
      </c>
      <c r="F44" s="119">
        <f>'HORARIO 1'!B40</f>
        <v>0.4375</v>
      </c>
      <c r="G44" s="120"/>
      <c r="H44" s="120"/>
      <c r="I44" s="121">
        <f>+G44-'HORARIO 1'!B40</f>
        <v>-0.4375</v>
      </c>
      <c r="J44" s="121">
        <f>+H44-'HORARIO 1'!B40</f>
        <v>-0.4375</v>
      </c>
      <c r="K44" s="122">
        <f t="shared" si="17"/>
        <v>493.0555555555556</v>
      </c>
      <c r="L44" s="122">
        <f t="shared" si="18"/>
        <v>0</v>
      </c>
      <c r="M44" s="122">
        <f t="shared" si="19"/>
        <v>493.0555555555556</v>
      </c>
      <c r="N44" s="121">
        <f t="shared" si="1"/>
        <v>0</v>
      </c>
      <c r="O44" s="121">
        <f t="shared" si="20"/>
        <v>493.0555555555556</v>
      </c>
      <c r="P44" s="121">
        <f t="shared" si="21"/>
        <v>0</v>
      </c>
      <c r="Q44" s="121">
        <f t="shared" si="22"/>
        <v>493.0555555555556</v>
      </c>
      <c r="R44" s="123" t="e">
        <f t="shared" si="2"/>
        <v>#NUM!</v>
      </c>
      <c r="S44" s="278" t="e">
        <f t="shared" si="23"/>
        <v>#NUM!</v>
      </c>
      <c r="T44" s="124">
        <f t="shared" si="32"/>
        <v>492.6180555555556</v>
      </c>
      <c r="X44" s="9" t="e">
        <f t="shared" si="24"/>
        <v>#NUM!</v>
      </c>
      <c r="Y44" s="10" t="e">
        <f t="shared" si="25"/>
        <v>#NUM!</v>
      </c>
      <c r="Z44" s="11" t="e">
        <f t="shared" si="26"/>
        <v>#NUM!</v>
      </c>
      <c r="AA44" s="80">
        <f t="shared" si="4"/>
        <v>1</v>
      </c>
      <c r="AB44" s="81">
        <f t="shared" si="5"/>
        <v>20</v>
      </c>
      <c r="AC44" s="81">
        <f t="shared" si="6"/>
        <v>0</v>
      </c>
      <c r="AD44" s="81">
        <f t="shared" si="7"/>
        <v>20</v>
      </c>
      <c r="AE44" s="81">
        <f t="shared" si="31"/>
        <v>200</v>
      </c>
      <c r="AF44" s="81">
        <f t="shared" si="9"/>
        <v>2</v>
      </c>
      <c r="AG44" s="82">
        <f t="shared" si="10"/>
        <v>140</v>
      </c>
      <c r="AH44" s="83">
        <f t="shared" si="11"/>
        <v>0</v>
      </c>
      <c r="AI44" s="84">
        <f t="shared" si="12"/>
        <v>0</v>
      </c>
      <c r="AJ44" s="84">
        <f t="shared" si="13"/>
        <v>0</v>
      </c>
      <c r="AK44" s="84">
        <f t="shared" si="27"/>
        <v>0</v>
      </c>
      <c r="AL44" s="84">
        <f t="shared" si="14"/>
        <v>0</v>
      </c>
      <c r="AM44" s="84">
        <f t="shared" si="15"/>
        <v>0</v>
      </c>
      <c r="AN44" s="85">
        <f t="shared" si="16"/>
        <v>0</v>
      </c>
      <c r="AO44" s="9" t="e">
        <f t="shared" si="28"/>
        <v>#NUM!</v>
      </c>
      <c r="AP44" s="10" t="e">
        <f t="shared" si="29"/>
        <v>#NUM!</v>
      </c>
      <c r="AQ44" s="11" t="e">
        <f t="shared" si="30"/>
        <v>#NUM!</v>
      </c>
    </row>
    <row r="45" spans="1:43" ht="15" customHeight="1" x14ac:dyDescent="0.2">
      <c r="A45" s="116">
        <f t="shared" si="0"/>
        <v>11</v>
      </c>
      <c r="B45" s="117">
        <f>'Matrículas CET'!A39</f>
        <v>0</v>
      </c>
      <c r="C45" s="248">
        <f>'Matrículas CET'!C39</f>
        <v>0</v>
      </c>
      <c r="D45" s="248">
        <f>'Matrículas CET'!E39</f>
        <v>0</v>
      </c>
      <c r="E45" s="118" t="s">
        <v>4</v>
      </c>
      <c r="F45" s="119">
        <f>'HORARIO 1'!B41</f>
        <v>0.4375</v>
      </c>
      <c r="G45" s="120"/>
      <c r="H45" s="120"/>
      <c r="I45" s="121">
        <f>+G45-'HORARIO 1'!B41</f>
        <v>-0.4375</v>
      </c>
      <c r="J45" s="121">
        <f>+H45-'HORARIO 1'!B41</f>
        <v>-0.4375</v>
      </c>
      <c r="K45" s="122">
        <f t="shared" si="17"/>
        <v>493.0555555555556</v>
      </c>
      <c r="L45" s="122">
        <f t="shared" si="18"/>
        <v>0</v>
      </c>
      <c r="M45" s="122">
        <f t="shared" si="19"/>
        <v>493.0555555555556</v>
      </c>
      <c r="N45" s="121">
        <f t="shared" si="1"/>
        <v>0</v>
      </c>
      <c r="O45" s="121">
        <f t="shared" si="20"/>
        <v>493.0555555555556</v>
      </c>
      <c r="P45" s="121">
        <f t="shared" si="21"/>
        <v>0</v>
      </c>
      <c r="Q45" s="121">
        <f t="shared" si="22"/>
        <v>493.0555555555556</v>
      </c>
      <c r="R45" s="123" t="e">
        <f t="shared" si="2"/>
        <v>#NUM!</v>
      </c>
      <c r="S45" s="278" t="e">
        <f t="shared" si="23"/>
        <v>#NUM!</v>
      </c>
      <c r="T45" s="124">
        <f t="shared" si="32"/>
        <v>492.6180555555556</v>
      </c>
      <c r="X45" s="9" t="e">
        <f t="shared" si="24"/>
        <v>#NUM!</v>
      </c>
      <c r="Y45" s="10" t="e">
        <f t="shared" si="25"/>
        <v>#NUM!</v>
      </c>
      <c r="Z45" s="11" t="e">
        <f t="shared" si="26"/>
        <v>#NUM!</v>
      </c>
      <c r="AA45" s="80">
        <f t="shared" si="4"/>
        <v>1</v>
      </c>
      <c r="AB45" s="81">
        <f t="shared" si="5"/>
        <v>20</v>
      </c>
      <c r="AC45" s="81">
        <f t="shared" si="6"/>
        <v>0</v>
      </c>
      <c r="AD45" s="81">
        <f t="shared" si="7"/>
        <v>20</v>
      </c>
      <c r="AE45" s="81">
        <f t="shared" si="31"/>
        <v>200</v>
      </c>
      <c r="AF45" s="81">
        <f t="shared" si="9"/>
        <v>2</v>
      </c>
      <c r="AG45" s="82">
        <f t="shared" si="10"/>
        <v>140</v>
      </c>
      <c r="AH45" s="83">
        <f t="shared" si="11"/>
        <v>0</v>
      </c>
      <c r="AI45" s="84">
        <f t="shared" si="12"/>
        <v>0</v>
      </c>
      <c r="AJ45" s="84">
        <f t="shared" si="13"/>
        <v>0</v>
      </c>
      <c r="AK45" s="84">
        <f t="shared" si="27"/>
        <v>0</v>
      </c>
      <c r="AL45" s="84">
        <f t="shared" si="14"/>
        <v>0</v>
      </c>
      <c r="AM45" s="84">
        <f t="shared" si="15"/>
        <v>0</v>
      </c>
      <c r="AN45" s="85">
        <f t="shared" si="16"/>
        <v>0</v>
      </c>
      <c r="AO45" s="9" t="e">
        <f t="shared" si="28"/>
        <v>#NUM!</v>
      </c>
      <c r="AP45" s="10" t="e">
        <f t="shared" si="29"/>
        <v>#NUM!</v>
      </c>
      <c r="AQ45" s="11" t="e">
        <f t="shared" si="30"/>
        <v>#NUM!</v>
      </c>
    </row>
    <row r="46" spans="1:43" ht="15" customHeight="1" x14ac:dyDescent="0.2">
      <c r="A46" s="116">
        <f t="shared" si="0"/>
        <v>11</v>
      </c>
      <c r="B46" s="117">
        <f>'Matrículas CET'!A40</f>
        <v>0</v>
      </c>
      <c r="C46" s="248">
        <f>'Matrículas CET'!C40</f>
        <v>0</v>
      </c>
      <c r="D46" s="248">
        <f>'Matrículas CET'!E40</f>
        <v>0</v>
      </c>
      <c r="E46" s="118" t="s">
        <v>4</v>
      </c>
      <c r="F46" s="119">
        <f>'HORARIO 1'!B42</f>
        <v>0.4375</v>
      </c>
      <c r="G46" s="120"/>
      <c r="H46" s="120"/>
      <c r="I46" s="121">
        <f>+G46-'HORARIO 1'!B42</f>
        <v>-0.4375</v>
      </c>
      <c r="J46" s="121">
        <f>+H46-'HORARIO 1'!B42</f>
        <v>-0.4375</v>
      </c>
      <c r="K46" s="122">
        <f t="shared" si="17"/>
        <v>493.0555555555556</v>
      </c>
      <c r="L46" s="122">
        <f t="shared" si="18"/>
        <v>0</v>
      </c>
      <c r="M46" s="122">
        <f t="shared" si="19"/>
        <v>493.0555555555556</v>
      </c>
      <c r="N46" s="121">
        <f t="shared" si="1"/>
        <v>0</v>
      </c>
      <c r="O46" s="121">
        <f t="shared" si="20"/>
        <v>493.0555555555556</v>
      </c>
      <c r="P46" s="121">
        <f t="shared" si="21"/>
        <v>0</v>
      </c>
      <c r="Q46" s="121">
        <f t="shared" si="22"/>
        <v>493.0555555555556</v>
      </c>
      <c r="R46" s="123" t="e">
        <f t="shared" si="2"/>
        <v>#NUM!</v>
      </c>
      <c r="S46" s="278" t="e">
        <f t="shared" si="23"/>
        <v>#NUM!</v>
      </c>
      <c r="T46" s="124">
        <f t="shared" si="32"/>
        <v>492.6180555555556</v>
      </c>
      <c r="X46" s="9" t="e">
        <f t="shared" si="24"/>
        <v>#NUM!</v>
      </c>
      <c r="Y46" s="10" t="e">
        <f t="shared" si="25"/>
        <v>#NUM!</v>
      </c>
      <c r="Z46" s="11" t="e">
        <f t="shared" si="26"/>
        <v>#NUM!</v>
      </c>
      <c r="AA46" s="80">
        <f t="shared" si="4"/>
        <v>1</v>
      </c>
      <c r="AB46" s="81">
        <f t="shared" si="5"/>
        <v>20</v>
      </c>
      <c r="AC46" s="81">
        <f t="shared" si="6"/>
        <v>0</v>
      </c>
      <c r="AD46" s="81">
        <f t="shared" si="7"/>
        <v>20</v>
      </c>
      <c r="AE46" s="81">
        <f t="shared" si="31"/>
        <v>200</v>
      </c>
      <c r="AF46" s="81">
        <f t="shared" si="9"/>
        <v>2</v>
      </c>
      <c r="AG46" s="82">
        <f t="shared" si="10"/>
        <v>140</v>
      </c>
      <c r="AH46" s="83">
        <f t="shared" si="11"/>
        <v>0</v>
      </c>
      <c r="AI46" s="84">
        <f t="shared" si="12"/>
        <v>0</v>
      </c>
      <c r="AJ46" s="84">
        <f t="shared" si="13"/>
        <v>0</v>
      </c>
      <c r="AK46" s="84">
        <f t="shared" si="27"/>
        <v>0</v>
      </c>
      <c r="AL46" s="84">
        <f t="shared" si="14"/>
        <v>0</v>
      </c>
      <c r="AM46" s="84">
        <f t="shared" si="15"/>
        <v>0</v>
      </c>
      <c r="AN46" s="85">
        <f t="shared" si="16"/>
        <v>0</v>
      </c>
      <c r="AO46" s="9" t="e">
        <f t="shared" si="28"/>
        <v>#NUM!</v>
      </c>
      <c r="AP46" s="10" t="e">
        <f t="shared" si="29"/>
        <v>#NUM!</v>
      </c>
      <c r="AQ46" s="11" t="e">
        <f t="shared" si="30"/>
        <v>#NUM!</v>
      </c>
    </row>
  </sheetData>
  <phoneticPr fontId="0" type="noConversion"/>
  <pageMargins left="0.31496062992125984" right="0.27559055118110237" top="0.9055118110236221" bottom="0.43307086614173229" header="0.15748031496062992" footer="0"/>
  <pageSetup paperSize="9" scale="73" orientation="landscape" horizontalDpi="300" verticalDpi="300" r:id="rId1"/>
  <headerFooter alignWithMargins="0">
    <oddHeader>&amp;L&amp;G&amp;C&amp;"Arial,Negrita"&amp;16XX RAID El Corzo 
Copa Federación CET 60 &amp;R&amp;"Arial,Negrita"&amp;11&amp;G
&amp;D</oddHeader>
  </headerFooter>
  <colBreaks count="1" manualBreakCount="1">
    <brk id="20" max="1048575" man="1"/>
  </colBreaks>
  <ignoredErrors>
    <ignoredError sqref="E9:E46" numberStoredAsText="1"/>
  </ignoredError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D72"/>
  <sheetViews>
    <sheetView showGridLines="0" view="pageBreakPreview" topLeftCell="A49" zoomScaleNormal="100" zoomScaleSheetLayoutView="100" workbookViewId="0">
      <selection sqref="A1:IV1"/>
    </sheetView>
  </sheetViews>
  <sheetFormatPr baseColWidth="10" defaultRowHeight="12.75" x14ac:dyDescent="0.2"/>
  <cols>
    <col min="1" max="1" width="27.7109375" style="199" customWidth="1"/>
    <col min="2" max="2" width="43.28515625" style="199" customWidth="1"/>
    <col min="3" max="3" width="31.28515625" style="176" customWidth="1"/>
    <col min="4" max="16384" width="11.42578125" style="176"/>
  </cols>
  <sheetData>
    <row r="1" spans="1:4" ht="42" customHeight="1" thickBot="1" x14ac:dyDescent="0.25">
      <c r="A1" s="176"/>
      <c r="B1" s="210" t="str">
        <f>'Control Vet-Gate 1ª Fase'!B1</f>
        <v>VI Raid Sierra de la Mosca y Llanos de Sierra de Fuentes 05/05/2012</v>
      </c>
      <c r="C1" s="210"/>
      <c r="D1" s="210"/>
    </row>
    <row r="2" spans="1:4" ht="50.1" customHeight="1" thickTop="1" thickBot="1" x14ac:dyDescent="0.25">
      <c r="A2" s="376" t="s">
        <v>74</v>
      </c>
      <c r="B2" s="377"/>
      <c r="C2" s="378"/>
    </row>
    <row r="3" spans="1:4" ht="24.95" customHeight="1" thickTop="1" thickBot="1" x14ac:dyDescent="0.25">
      <c r="A3" s="177" t="s">
        <v>9</v>
      </c>
      <c r="B3" s="211" t="s">
        <v>62</v>
      </c>
      <c r="C3" s="177" t="s">
        <v>63</v>
      </c>
    </row>
    <row r="4" spans="1:4" ht="30" customHeight="1" thickTop="1" x14ac:dyDescent="0.25">
      <c r="A4" s="178"/>
      <c r="B4" s="179"/>
      <c r="C4" s="181"/>
    </row>
    <row r="5" spans="1:4" ht="30" customHeight="1" x14ac:dyDescent="0.25">
      <c r="A5" s="182"/>
      <c r="B5" s="183"/>
      <c r="C5" s="185"/>
    </row>
    <row r="6" spans="1:4" ht="30" customHeight="1" x14ac:dyDescent="0.25">
      <c r="A6" s="182"/>
      <c r="B6" s="183"/>
      <c r="C6" s="185"/>
    </row>
    <row r="7" spans="1:4" ht="30" customHeight="1" thickBot="1" x14ac:dyDescent="0.3">
      <c r="A7" s="187"/>
      <c r="B7" s="188"/>
      <c r="C7" s="212"/>
    </row>
    <row r="8" spans="1:4" ht="30" customHeight="1" thickTop="1" x14ac:dyDescent="0.25">
      <c r="A8" s="213"/>
      <c r="B8" s="214"/>
      <c r="C8" s="215"/>
    </row>
    <row r="9" spans="1:4" ht="42" customHeight="1" thickBot="1" x14ac:dyDescent="0.25">
      <c r="A9" s="176"/>
      <c r="B9" s="210" t="str">
        <f>B1</f>
        <v>VI Raid Sierra de la Mosca y Llanos de Sierra de Fuentes 05/05/2012</v>
      </c>
      <c r="C9" s="210"/>
      <c r="D9" s="210"/>
    </row>
    <row r="10" spans="1:4" ht="50.1" customHeight="1" thickTop="1" thickBot="1" x14ac:dyDescent="0.25">
      <c r="A10" s="376" t="s">
        <v>74</v>
      </c>
      <c r="B10" s="377"/>
      <c r="C10" s="378"/>
    </row>
    <row r="11" spans="1:4" ht="24.95" customHeight="1" thickTop="1" thickBot="1" x14ac:dyDescent="0.25">
      <c r="A11" s="216" t="s">
        <v>9</v>
      </c>
      <c r="B11" s="216" t="s">
        <v>62</v>
      </c>
      <c r="C11" s="216" t="s">
        <v>63</v>
      </c>
    </row>
    <row r="12" spans="1:4" ht="30" customHeight="1" thickTop="1" x14ac:dyDescent="0.25">
      <c r="A12" s="217"/>
      <c r="B12" s="218"/>
      <c r="C12" s="219"/>
    </row>
    <row r="13" spans="1:4" ht="30" customHeight="1" x14ac:dyDescent="0.25">
      <c r="A13" s="182"/>
      <c r="B13" s="183"/>
      <c r="C13" s="185"/>
    </row>
    <row r="14" spans="1:4" ht="30" customHeight="1" x14ac:dyDescent="0.25">
      <c r="A14" s="182"/>
      <c r="B14" s="183"/>
      <c r="C14" s="185"/>
    </row>
    <row r="15" spans="1:4" ht="30" customHeight="1" thickBot="1" x14ac:dyDescent="0.3">
      <c r="A15" s="187"/>
      <c r="B15" s="188"/>
      <c r="C15" s="212"/>
    </row>
    <row r="16" spans="1:4" ht="30" customHeight="1" thickTop="1" x14ac:dyDescent="0.25">
      <c r="A16" s="213"/>
      <c r="B16" s="214"/>
      <c r="C16" s="220"/>
    </row>
    <row r="17" spans="1:4" ht="42" customHeight="1" thickBot="1" x14ac:dyDescent="0.25">
      <c r="A17" s="176"/>
      <c r="B17" s="210" t="str">
        <f>B1</f>
        <v>VI Raid Sierra de la Mosca y Llanos de Sierra de Fuentes 05/05/2012</v>
      </c>
      <c r="C17" s="210"/>
      <c r="D17" s="210"/>
    </row>
    <row r="18" spans="1:4" ht="50.1" customHeight="1" thickTop="1" thickBot="1" x14ac:dyDescent="0.25">
      <c r="A18" s="376" t="s">
        <v>75</v>
      </c>
      <c r="B18" s="377"/>
      <c r="C18" s="378"/>
    </row>
    <row r="19" spans="1:4" ht="24.95" customHeight="1" thickTop="1" thickBot="1" x14ac:dyDescent="0.25">
      <c r="A19" s="216" t="s">
        <v>9</v>
      </c>
      <c r="B19" s="216" t="s">
        <v>62</v>
      </c>
      <c r="C19" s="216" t="s">
        <v>63</v>
      </c>
    </row>
    <row r="20" spans="1:4" ht="30" customHeight="1" thickTop="1" x14ac:dyDescent="0.25">
      <c r="A20" s="217"/>
      <c r="B20" s="218"/>
      <c r="C20" s="219"/>
    </row>
    <row r="21" spans="1:4" ht="30" customHeight="1" x14ac:dyDescent="0.25">
      <c r="A21" s="182"/>
      <c r="B21" s="183"/>
      <c r="C21" s="185"/>
    </row>
    <row r="22" spans="1:4" ht="30" customHeight="1" x14ac:dyDescent="0.25">
      <c r="A22" s="182"/>
      <c r="B22" s="183"/>
      <c r="C22" s="185"/>
    </row>
    <row r="23" spans="1:4" ht="30" customHeight="1" thickBot="1" x14ac:dyDescent="0.3">
      <c r="A23" s="187"/>
      <c r="B23" s="188"/>
      <c r="C23" s="212"/>
    </row>
    <row r="24" spans="1:4" ht="30" customHeight="1" thickTop="1" x14ac:dyDescent="0.25">
      <c r="A24" s="213"/>
      <c r="B24" s="214"/>
      <c r="C24" s="215"/>
    </row>
    <row r="25" spans="1:4" ht="42" customHeight="1" thickBot="1" x14ac:dyDescent="0.25">
      <c r="A25" s="176"/>
      <c r="B25" s="210" t="str">
        <f>B1</f>
        <v>VI Raid Sierra de la Mosca y Llanos de Sierra de Fuentes 05/05/2012</v>
      </c>
      <c r="C25" s="210"/>
      <c r="D25" s="210"/>
    </row>
    <row r="26" spans="1:4" ht="50.1" customHeight="1" thickTop="1" thickBot="1" x14ac:dyDescent="0.25">
      <c r="A26" s="376" t="s">
        <v>74</v>
      </c>
      <c r="B26" s="377"/>
      <c r="C26" s="378"/>
    </row>
    <row r="27" spans="1:4" ht="24.95" customHeight="1" thickTop="1" thickBot="1" x14ac:dyDescent="0.25">
      <c r="A27" s="216" t="s">
        <v>9</v>
      </c>
      <c r="B27" s="216" t="s">
        <v>62</v>
      </c>
      <c r="C27" s="216" t="s">
        <v>63</v>
      </c>
    </row>
    <row r="28" spans="1:4" ht="30" customHeight="1" thickTop="1" x14ac:dyDescent="0.25">
      <c r="A28" s="217"/>
      <c r="B28" s="218"/>
      <c r="C28" s="219"/>
    </row>
    <row r="29" spans="1:4" ht="30" customHeight="1" x14ac:dyDescent="0.25">
      <c r="A29" s="182"/>
      <c r="B29" s="183"/>
      <c r="C29" s="185"/>
    </row>
    <row r="30" spans="1:4" ht="30" customHeight="1" x14ac:dyDescent="0.25">
      <c r="A30" s="182"/>
      <c r="B30" s="183"/>
      <c r="C30" s="185"/>
    </row>
    <row r="31" spans="1:4" ht="30" customHeight="1" thickBot="1" x14ac:dyDescent="0.3">
      <c r="A31" s="187"/>
      <c r="B31" s="188"/>
      <c r="C31" s="212"/>
    </row>
    <row r="32" spans="1:4" ht="30" customHeight="1" thickTop="1" x14ac:dyDescent="0.25">
      <c r="A32" s="213"/>
      <c r="B32" s="214"/>
      <c r="C32" s="215"/>
    </row>
    <row r="33" spans="1:4" ht="42" customHeight="1" thickBot="1" x14ac:dyDescent="0.25">
      <c r="A33" s="176"/>
      <c r="B33" s="210" t="str">
        <f>B1</f>
        <v>VI Raid Sierra de la Mosca y Llanos de Sierra de Fuentes 05/05/2012</v>
      </c>
      <c r="C33" s="210"/>
      <c r="D33" s="210"/>
    </row>
    <row r="34" spans="1:4" ht="50.1" customHeight="1" thickTop="1" thickBot="1" x14ac:dyDescent="0.25">
      <c r="A34" s="376" t="s">
        <v>74</v>
      </c>
      <c r="B34" s="377"/>
      <c r="C34" s="378"/>
    </row>
    <row r="35" spans="1:4" ht="24.95" customHeight="1" thickTop="1" thickBot="1" x14ac:dyDescent="0.25">
      <c r="A35" s="216" t="s">
        <v>9</v>
      </c>
      <c r="B35" s="216" t="s">
        <v>62</v>
      </c>
      <c r="C35" s="216" t="s">
        <v>63</v>
      </c>
    </row>
    <row r="36" spans="1:4" ht="30" customHeight="1" thickTop="1" x14ac:dyDescent="0.25">
      <c r="A36" s="217"/>
      <c r="B36" s="218"/>
      <c r="C36" s="221"/>
    </row>
    <row r="37" spans="1:4" ht="30" customHeight="1" x14ac:dyDescent="0.25">
      <c r="A37" s="182"/>
      <c r="B37" s="183"/>
      <c r="C37" s="185"/>
    </row>
    <row r="38" spans="1:4" ht="30" customHeight="1" x14ac:dyDescent="0.25">
      <c r="A38" s="182"/>
      <c r="B38" s="183"/>
      <c r="C38" s="186"/>
    </row>
    <row r="39" spans="1:4" ht="30" customHeight="1" thickBot="1" x14ac:dyDescent="0.3">
      <c r="A39" s="191"/>
      <c r="B39" s="192"/>
      <c r="C39" s="194"/>
    </row>
    <row r="40" spans="1:4" ht="13.5" thickTop="1" x14ac:dyDescent="0.2"/>
    <row r="41" spans="1:4" ht="30" customHeight="1" x14ac:dyDescent="0.25">
      <c r="A41" s="222"/>
      <c r="B41" s="223"/>
      <c r="C41" s="198"/>
    </row>
    <row r="42" spans="1:4" ht="42" customHeight="1" thickBot="1" x14ac:dyDescent="0.25">
      <c r="A42" s="176"/>
      <c r="B42" s="210" t="str">
        <f>B1</f>
        <v>VI Raid Sierra de la Mosca y Llanos de Sierra de Fuentes 05/05/2012</v>
      </c>
      <c r="C42" s="210"/>
      <c r="D42" s="210"/>
    </row>
    <row r="43" spans="1:4" ht="50.1" customHeight="1" thickTop="1" thickBot="1" x14ac:dyDescent="0.25">
      <c r="A43" s="376" t="s">
        <v>74</v>
      </c>
      <c r="B43" s="377"/>
      <c r="C43" s="378"/>
    </row>
    <row r="44" spans="1:4" ht="24.95" customHeight="1" thickTop="1" thickBot="1" x14ac:dyDescent="0.25">
      <c r="A44" s="216" t="s">
        <v>9</v>
      </c>
      <c r="B44" s="216" t="s">
        <v>62</v>
      </c>
      <c r="C44" s="216" t="s">
        <v>63</v>
      </c>
    </row>
    <row r="45" spans="1:4" ht="30" customHeight="1" thickTop="1" x14ac:dyDescent="0.25">
      <c r="A45" s="217"/>
      <c r="B45" s="218"/>
      <c r="C45" s="221"/>
    </row>
    <row r="46" spans="1:4" ht="30" customHeight="1" x14ac:dyDescent="0.25">
      <c r="A46" s="182"/>
      <c r="B46" s="183"/>
      <c r="C46" s="186"/>
    </row>
    <row r="47" spans="1:4" ht="30" customHeight="1" x14ac:dyDescent="0.25">
      <c r="A47" s="182"/>
      <c r="B47" s="183"/>
      <c r="C47" s="186"/>
    </row>
    <row r="48" spans="1:4" ht="30" customHeight="1" thickBot="1" x14ac:dyDescent="0.3">
      <c r="A48" s="187"/>
      <c r="B48" s="188"/>
      <c r="C48" s="190"/>
    </row>
    <row r="49" spans="1:4" ht="30" customHeight="1" thickTop="1" x14ac:dyDescent="0.25">
      <c r="A49" s="213"/>
      <c r="B49" s="214"/>
      <c r="C49" s="220"/>
    </row>
    <row r="50" spans="1:4" ht="42" customHeight="1" thickBot="1" x14ac:dyDescent="0.25">
      <c r="A50" s="176"/>
      <c r="B50" s="210" t="str">
        <f>B1</f>
        <v>VI Raid Sierra de la Mosca y Llanos de Sierra de Fuentes 05/05/2012</v>
      </c>
      <c r="C50" s="210"/>
      <c r="D50" s="210"/>
    </row>
    <row r="51" spans="1:4" ht="50.1" customHeight="1" thickTop="1" thickBot="1" x14ac:dyDescent="0.25">
      <c r="A51" s="376" t="s">
        <v>74</v>
      </c>
      <c r="B51" s="377"/>
      <c r="C51" s="378"/>
    </row>
    <row r="52" spans="1:4" ht="24.95" customHeight="1" thickTop="1" thickBot="1" x14ac:dyDescent="0.25">
      <c r="A52" s="216" t="s">
        <v>9</v>
      </c>
      <c r="B52" s="216" t="s">
        <v>62</v>
      </c>
      <c r="C52" s="216" t="s">
        <v>63</v>
      </c>
    </row>
    <row r="53" spans="1:4" ht="30" customHeight="1" thickTop="1" x14ac:dyDescent="0.25">
      <c r="A53" s="217"/>
      <c r="B53" s="218"/>
      <c r="C53" s="221"/>
    </row>
    <row r="54" spans="1:4" ht="30" customHeight="1" x14ac:dyDescent="0.25">
      <c r="A54" s="182"/>
      <c r="B54" s="183"/>
      <c r="C54" s="186"/>
    </row>
    <row r="55" spans="1:4" ht="30" customHeight="1" x14ac:dyDescent="0.25">
      <c r="A55" s="182"/>
      <c r="B55" s="183"/>
      <c r="C55" s="186"/>
    </row>
    <row r="56" spans="1:4" ht="30" customHeight="1" thickBot="1" x14ac:dyDescent="0.3">
      <c r="A56" s="187"/>
      <c r="B56" s="188"/>
      <c r="C56" s="190"/>
    </row>
    <row r="57" spans="1:4" ht="30" customHeight="1" thickTop="1" x14ac:dyDescent="0.25">
      <c r="A57" s="213"/>
      <c r="B57" s="214"/>
      <c r="C57" s="220"/>
    </row>
    <row r="58" spans="1:4" ht="42" customHeight="1" thickBot="1" x14ac:dyDescent="0.25">
      <c r="A58" s="176"/>
      <c r="B58" s="210" t="str">
        <f>B1</f>
        <v>VI Raid Sierra de la Mosca y Llanos de Sierra de Fuentes 05/05/2012</v>
      </c>
      <c r="C58" s="210"/>
      <c r="D58" s="210"/>
    </row>
    <row r="59" spans="1:4" ht="50.1" customHeight="1" thickTop="1" thickBot="1" x14ac:dyDescent="0.25">
      <c r="A59" s="376" t="s">
        <v>74</v>
      </c>
      <c r="B59" s="377"/>
      <c r="C59" s="378"/>
    </row>
    <row r="60" spans="1:4" ht="24.95" customHeight="1" thickTop="1" thickBot="1" x14ac:dyDescent="0.25">
      <c r="A60" s="216" t="s">
        <v>9</v>
      </c>
      <c r="B60" s="216" t="s">
        <v>62</v>
      </c>
      <c r="C60" s="216" t="s">
        <v>63</v>
      </c>
    </row>
    <row r="61" spans="1:4" ht="30" customHeight="1" thickTop="1" x14ac:dyDescent="0.25">
      <c r="A61" s="217"/>
      <c r="B61" s="218"/>
      <c r="C61" s="221"/>
    </row>
    <row r="62" spans="1:4" ht="30" customHeight="1" x14ac:dyDescent="0.2">
      <c r="A62" s="224"/>
      <c r="B62" s="183"/>
      <c r="C62" s="186"/>
    </row>
    <row r="63" spans="1:4" ht="30" customHeight="1" x14ac:dyDescent="0.2">
      <c r="A63" s="205"/>
      <c r="B63" s="202"/>
      <c r="C63" s="186"/>
    </row>
    <row r="64" spans="1:4" ht="30" customHeight="1" thickBot="1" x14ac:dyDescent="0.25">
      <c r="A64" s="225"/>
      <c r="B64" s="226"/>
      <c r="C64" s="194"/>
    </row>
    <row r="65" spans="1:3" ht="30" customHeight="1" thickTop="1" x14ac:dyDescent="0.2">
      <c r="A65" s="207"/>
      <c r="B65" s="208"/>
      <c r="C65" s="220"/>
    </row>
    <row r="66" spans="1:3" ht="30" customHeight="1" x14ac:dyDescent="0.2">
      <c r="A66" s="195"/>
      <c r="B66" s="196"/>
      <c r="C66" s="198"/>
    </row>
    <row r="67" spans="1:3" x14ac:dyDescent="0.2">
      <c r="A67" s="195"/>
      <c r="B67" s="196"/>
      <c r="C67" s="198"/>
    </row>
    <row r="68" spans="1:3" x14ac:dyDescent="0.2">
      <c r="A68" s="195"/>
      <c r="B68" s="196"/>
      <c r="C68" s="198"/>
    </row>
    <row r="69" spans="1:3" x14ac:dyDescent="0.2">
      <c r="A69" s="195"/>
      <c r="B69" s="196"/>
      <c r="C69" s="198"/>
    </row>
    <row r="70" spans="1:3" x14ac:dyDescent="0.2">
      <c r="A70" s="195"/>
      <c r="B70" s="196"/>
      <c r="C70" s="198"/>
    </row>
    <row r="71" spans="1:3" x14ac:dyDescent="0.2">
      <c r="A71" s="195"/>
      <c r="B71" s="196"/>
      <c r="C71" s="198"/>
    </row>
    <row r="72" spans="1:3" x14ac:dyDescent="0.2">
      <c r="A72" s="195"/>
      <c r="B72" s="196"/>
      <c r="C72" s="198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2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D72"/>
  <sheetViews>
    <sheetView showGridLines="0" view="pageBreakPreview" zoomScale="90" zoomScaleNormal="100" zoomScaleSheetLayoutView="90" workbookViewId="0">
      <selection sqref="A1:IV1"/>
    </sheetView>
  </sheetViews>
  <sheetFormatPr baseColWidth="10" defaultRowHeight="12.75" x14ac:dyDescent="0.2"/>
  <cols>
    <col min="1" max="1" width="27.7109375" style="199" customWidth="1"/>
    <col min="2" max="2" width="43.28515625" style="199" customWidth="1"/>
    <col min="3" max="3" width="31.28515625" style="176" customWidth="1"/>
    <col min="4" max="16384" width="11.42578125" style="176"/>
  </cols>
  <sheetData>
    <row r="1" spans="1:4" ht="42" customHeight="1" thickBot="1" x14ac:dyDescent="0.25">
      <c r="A1" s="176"/>
      <c r="B1" s="210" t="str">
        <f>'Control Vet-Gate 1ª Fase'!B1</f>
        <v>VI Raid Sierra de la Mosca y Llanos de Sierra de Fuentes 05/05/2012</v>
      </c>
      <c r="C1" s="210"/>
      <c r="D1" s="210"/>
    </row>
    <row r="2" spans="1:4" ht="50.1" customHeight="1" thickTop="1" thickBot="1" x14ac:dyDescent="0.25">
      <c r="A2" s="376" t="s">
        <v>76</v>
      </c>
      <c r="B2" s="377"/>
      <c r="C2" s="378"/>
    </row>
    <row r="3" spans="1:4" ht="24.95" customHeight="1" thickTop="1" thickBot="1" x14ac:dyDescent="0.25">
      <c r="A3" s="177" t="s">
        <v>9</v>
      </c>
      <c r="B3" s="211" t="s">
        <v>6</v>
      </c>
      <c r="C3" s="177" t="s">
        <v>6</v>
      </c>
    </row>
    <row r="4" spans="1:4" ht="30" customHeight="1" thickTop="1" x14ac:dyDescent="0.25">
      <c r="A4" s="178"/>
      <c r="B4" s="179"/>
      <c r="C4" s="181"/>
    </row>
    <row r="5" spans="1:4" ht="30" customHeight="1" x14ac:dyDescent="0.25">
      <c r="A5" s="182"/>
      <c r="B5" s="183"/>
      <c r="C5" s="185"/>
    </row>
    <row r="6" spans="1:4" ht="30" customHeight="1" x14ac:dyDescent="0.25">
      <c r="A6" s="182"/>
      <c r="B6" s="183"/>
      <c r="C6" s="185"/>
    </row>
    <row r="7" spans="1:4" ht="30" customHeight="1" thickBot="1" x14ac:dyDescent="0.3">
      <c r="A7" s="187"/>
      <c r="B7" s="188"/>
      <c r="C7" s="212"/>
    </row>
    <row r="8" spans="1:4" ht="30" customHeight="1" thickTop="1" x14ac:dyDescent="0.25">
      <c r="A8" s="213"/>
      <c r="B8" s="214"/>
      <c r="C8" s="215"/>
    </row>
    <row r="9" spans="1:4" ht="42" customHeight="1" thickBot="1" x14ac:dyDescent="0.25">
      <c r="A9" s="176"/>
      <c r="B9" s="210" t="str">
        <f>B1</f>
        <v>VI Raid Sierra de la Mosca y Llanos de Sierra de Fuentes 05/05/2012</v>
      </c>
      <c r="C9" s="210"/>
      <c r="D9" s="210"/>
    </row>
    <row r="10" spans="1:4" ht="50.1" customHeight="1" thickTop="1" thickBot="1" x14ac:dyDescent="0.25">
      <c r="A10" s="376" t="s">
        <v>76</v>
      </c>
      <c r="B10" s="377"/>
      <c r="C10" s="378"/>
    </row>
    <row r="11" spans="1:4" ht="24.95" customHeight="1" thickTop="1" thickBot="1" x14ac:dyDescent="0.25">
      <c r="A11" s="216" t="s">
        <v>9</v>
      </c>
      <c r="B11" s="216" t="s">
        <v>6</v>
      </c>
      <c r="C11" s="216" t="s">
        <v>6</v>
      </c>
    </row>
    <row r="12" spans="1:4" ht="30" customHeight="1" thickTop="1" x14ac:dyDescent="0.25">
      <c r="A12" s="217"/>
      <c r="B12" s="218"/>
      <c r="C12" s="219"/>
    </row>
    <row r="13" spans="1:4" ht="30" customHeight="1" x14ac:dyDescent="0.25">
      <c r="A13" s="182"/>
      <c r="B13" s="183"/>
      <c r="C13" s="185"/>
    </row>
    <row r="14" spans="1:4" ht="30" customHeight="1" x14ac:dyDescent="0.25">
      <c r="A14" s="182"/>
      <c r="B14" s="183"/>
      <c r="C14" s="185"/>
    </row>
    <row r="15" spans="1:4" ht="30" customHeight="1" thickBot="1" x14ac:dyDescent="0.3">
      <c r="A15" s="187"/>
      <c r="B15" s="188"/>
      <c r="C15" s="212"/>
    </row>
    <row r="16" spans="1:4" ht="30" customHeight="1" thickTop="1" x14ac:dyDescent="0.25">
      <c r="A16" s="213"/>
      <c r="B16" s="214"/>
      <c r="C16" s="220"/>
    </row>
    <row r="17" spans="1:4" ht="42" customHeight="1" thickBot="1" x14ac:dyDescent="0.25">
      <c r="A17" s="176"/>
      <c r="B17" s="210" t="str">
        <f>B1</f>
        <v>VI Raid Sierra de la Mosca y Llanos de Sierra de Fuentes 05/05/2012</v>
      </c>
      <c r="C17" s="210"/>
      <c r="D17" s="210"/>
    </row>
    <row r="18" spans="1:4" ht="50.1" customHeight="1" thickTop="1" thickBot="1" x14ac:dyDescent="0.25">
      <c r="A18" s="376" t="s">
        <v>76</v>
      </c>
      <c r="B18" s="377"/>
      <c r="C18" s="378"/>
    </row>
    <row r="19" spans="1:4" ht="24.95" customHeight="1" thickTop="1" thickBot="1" x14ac:dyDescent="0.25">
      <c r="A19" s="216" t="s">
        <v>9</v>
      </c>
      <c r="B19" s="216" t="s">
        <v>6</v>
      </c>
      <c r="C19" s="216" t="s">
        <v>6</v>
      </c>
    </row>
    <row r="20" spans="1:4" ht="30" customHeight="1" thickTop="1" x14ac:dyDescent="0.25">
      <c r="A20" s="217"/>
      <c r="B20" s="218"/>
      <c r="C20" s="219"/>
    </row>
    <row r="21" spans="1:4" ht="30" customHeight="1" x14ac:dyDescent="0.25">
      <c r="A21" s="182"/>
      <c r="B21" s="183"/>
      <c r="C21" s="185"/>
    </row>
    <row r="22" spans="1:4" ht="30" customHeight="1" x14ac:dyDescent="0.25">
      <c r="A22" s="182"/>
      <c r="B22" s="183"/>
      <c r="C22" s="185"/>
    </row>
    <row r="23" spans="1:4" ht="30" customHeight="1" thickBot="1" x14ac:dyDescent="0.3">
      <c r="A23" s="187"/>
      <c r="B23" s="188"/>
      <c r="C23" s="212"/>
    </row>
    <row r="24" spans="1:4" ht="30" customHeight="1" thickTop="1" x14ac:dyDescent="0.25">
      <c r="A24" s="213"/>
      <c r="B24" s="214"/>
      <c r="C24" s="215"/>
    </row>
    <row r="25" spans="1:4" ht="42" customHeight="1" thickBot="1" x14ac:dyDescent="0.25">
      <c r="A25" s="176"/>
      <c r="B25" s="210" t="str">
        <f>B1</f>
        <v>VI Raid Sierra de la Mosca y Llanos de Sierra de Fuentes 05/05/2012</v>
      </c>
      <c r="C25" s="210"/>
      <c r="D25" s="210"/>
    </row>
    <row r="26" spans="1:4" ht="50.1" customHeight="1" thickTop="1" thickBot="1" x14ac:dyDescent="0.25">
      <c r="A26" s="376" t="s">
        <v>76</v>
      </c>
      <c r="B26" s="377"/>
      <c r="C26" s="378"/>
    </row>
    <row r="27" spans="1:4" ht="24.95" customHeight="1" thickTop="1" thickBot="1" x14ac:dyDescent="0.25">
      <c r="A27" s="216" t="s">
        <v>9</v>
      </c>
      <c r="B27" s="216" t="s">
        <v>6</v>
      </c>
      <c r="C27" s="216" t="s">
        <v>6</v>
      </c>
    </row>
    <row r="28" spans="1:4" ht="30" customHeight="1" thickTop="1" x14ac:dyDescent="0.25">
      <c r="A28" s="217"/>
      <c r="B28" s="218"/>
      <c r="C28" s="219"/>
    </row>
    <row r="29" spans="1:4" ht="30" customHeight="1" x14ac:dyDescent="0.25">
      <c r="A29" s="182"/>
      <c r="B29" s="183"/>
      <c r="C29" s="185"/>
    </row>
    <row r="30" spans="1:4" ht="30" customHeight="1" x14ac:dyDescent="0.25">
      <c r="A30" s="182"/>
      <c r="B30" s="183"/>
      <c r="C30" s="185"/>
    </row>
    <row r="31" spans="1:4" ht="30" customHeight="1" thickBot="1" x14ac:dyDescent="0.3">
      <c r="A31" s="187"/>
      <c r="B31" s="188"/>
      <c r="C31" s="212"/>
    </row>
    <row r="32" spans="1:4" ht="30" customHeight="1" thickTop="1" x14ac:dyDescent="0.25">
      <c r="A32" s="213"/>
      <c r="B32" s="214"/>
      <c r="C32" s="215"/>
    </row>
    <row r="33" spans="1:4" ht="42" customHeight="1" thickBot="1" x14ac:dyDescent="0.25">
      <c r="A33" s="176"/>
      <c r="B33" s="210" t="str">
        <f>B1</f>
        <v>VI Raid Sierra de la Mosca y Llanos de Sierra de Fuentes 05/05/2012</v>
      </c>
      <c r="C33" s="210"/>
      <c r="D33" s="210"/>
    </row>
    <row r="34" spans="1:4" ht="50.1" customHeight="1" thickTop="1" thickBot="1" x14ac:dyDescent="0.25">
      <c r="A34" s="376" t="s">
        <v>76</v>
      </c>
      <c r="B34" s="377"/>
      <c r="C34" s="378"/>
    </row>
    <row r="35" spans="1:4" ht="24.95" customHeight="1" thickTop="1" thickBot="1" x14ac:dyDescent="0.25">
      <c r="A35" s="216" t="s">
        <v>9</v>
      </c>
      <c r="B35" s="216" t="s">
        <v>6</v>
      </c>
      <c r="C35" s="216" t="s">
        <v>6</v>
      </c>
    </row>
    <row r="36" spans="1:4" ht="30" customHeight="1" thickTop="1" x14ac:dyDescent="0.25">
      <c r="A36" s="217"/>
      <c r="B36" s="218"/>
      <c r="C36" s="221"/>
    </row>
    <row r="37" spans="1:4" ht="30" customHeight="1" x14ac:dyDescent="0.25">
      <c r="A37" s="182"/>
      <c r="B37" s="183"/>
      <c r="C37" s="185"/>
    </row>
    <row r="38" spans="1:4" ht="30" customHeight="1" x14ac:dyDescent="0.25">
      <c r="A38" s="182"/>
      <c r="B38" s="183"/>
      <c r="C38" s="186"/>
    </row>
    <row r="39" spans="1:4" ht="30" customHeight="1" thickBot="1" x14ac:dyDescent="0.3">
      <c r="A39" s="191"/>
      <c r="B39" s="192"/>
      <c r="C39" s="194"/>
    </row>
    <row r="40" spans="1:4" ht="13.5" thickTop="1" x14ac:dyDescent="0.2"/>
    <row r="41" spans="1:4" ht="30" customHeight="1" x14ac:dyDescent="0.25">
      <c r="A41" s="222"/>
      <c r="B41" s="223"/>
      <c r="C41" s="198"/>
    </row>
    <row r="42" spans="1:4" ht="42" customHeight="1" thickBot="1" x14ac:dyDescent="0.25">
      <c r="A42" s="176"/>
      <c r="B42" s="210" t="str">
        <f>B1</f>
        <v>VI Raid Sierra de la Mosca y Llanos de Sierra de Fuentes 05/05/2012</v>
      </c>
      <c r="C42" s="210"/>
      <c r="D42" s="210"/>
    </row>
    <row r="43" spans="1:4" ht="50.1" customHeight="1" thickTop="1" thickBot="1" x14ac:dyDescent="0.25">
      <c r="A43" s="376" t="s">
        <v>76</v>
      </c>
      <c r="B43" s="377"/>
      <c r="C43" s="378"/>
    </row>
    <row r="44" spans="1:4" ht="24.95" customHeight="1" thickTop="1" thickBot="1" x14ac:dyDescent="0.25">
      <c r="A44" s="216" t="s">
        <v>9</v>
      </c>
      <c r="B44" s="216" t="s">
        <v>6</v>
      </c>
      <c r="C44" s="216" t="s">
        <v>6</v>
      </c>
    </row>
    <row r="45" spans="1:4" ht="30" customHeight="1" thickTop="1" x14ac:dyDescent="0.25">
      <c r="A45" s="217"/>
      <c r="B45" s="218"/>
      <c r="C45" s="221"/>
    </row>
    <row r="46" spans="1:4" ht="30" customHeight="1" x14ac:dyDescent="0.25">
      <c r="A46" s="182"/>
      <c r="B46" s="183"/>
      <c r="C46" s="186"/>
    </row>
    <row r="47" spans="1:4" ht="30" customHeight="1" x14ac:dyDescent="0.25">
      <c r="A47" s="182"/>
      <c r="B47" s="183"/>
      <c r="C47" s="186"/>
    </row>
    <row r="48" spans="1:4" ht="30" customHeight="1" thickBot="1" x14ac:dyDescent="0.3">
      <c r="A48" s="187"/>
      <c r="B48" s="188"/>
      <c r="C48" s="190"/>
    </row>
    <row r="49" spans="1:4" ht="30" customHeight="1" thickTop="1" x14ac:dyDescent="0.25">
      <c r="A49" s="213"/>
      <c r="B49" s="214"/>
      <c r="C49" s="220"/>
    </row>
    <row r="50" spans="1:4" ht="42" customHeight="1" thickBot="1" x14ac:dyDescent="0.25">
      <c r="A50" s="176"/>
      <c r="B50" s="210" t="str">
        <f>B1</f>
        <v>VI Raid Sierra de la Mosca y Llanos de Sierra de Fuentes 05/05/2012</v>
      </c>
      <c r="C50" s="210"/>
      <c r="D50" s="210"/>
    </row>
    <row r="51" spans="1:4" ht="50.1" customHeight="1" thickTop="1" thickBot="1" x14ac:dyDescent="0.25">
      <c r="A51" s="376" t="s">
        <v>76</v>
      </c>
      <c r="B51" s="377"/>
      <c r="C51" s="378"/>
    </row>
    <row r="52" spans="1:4" ht="24.95" customHeight="1" thickTop="1" thickBot="1" x14ac:dyDescent="0.25">
      <c r="A52" s="216" t="s">
        <v>9</v>
      </c>
      <c r="B52" s="216" t="s">
        <v>6</v>
      </c>
      <c r="C52" s="216" t="s">
        <v>6</v>
      </c>
    </row>
    <row r="53" spans="1:4" ht="30" customHeight="1" thickTop="1" x14ac:dyDescent="0.25">
      <c r="A53" s="217"/>
      <c r="B53" s="218"/>
      <c r="C53" s="221"/>
    </row>
    <row r="54" spans="1:4" ht="30" customHeight="1" x14ac:dyDescent="0.25">
      <c r="A54" s="182"/>
      <c r="B54" s="183"/>
      <c r="C54" s="186"/>
    </row>
    <row r="55" spans="1:4" ht="30" customHeight="1" x14ac:dyDescent="0.25">
      <c r="A55" s="182"/>
      <c r="B55" s="183"/>
      <c r="C55" s="186"/>
    </row>
    <row r="56" spans="1:4" ht="30" customHeight="1" thickBot="1" x14ac:dyDescent="0.3">
      <c r="A56" s="187"/>
      <c r="B56" s="188"/>
      <c r="C56" s="190"/>
    </row>
    <row r="57" spans="1:4" ht="30" customHeight="1" thickTop="1" x14ac:dyDescent="0.25">
      <c r="A57" s="213"/>
      <c r="B57" s="214"/>
      <c r="C57" s="220"/>
    </row>
    <row r="58" spans="1:4" ht="42" customHeight="1" thickBot="1" x14ac:dyDescent="0.25">
      <c r="A58" s="176"/>
      <c r="B58" s="210" t="str">
        <f>B1</f>
        <v>VI Raid Sierra de la Mosca y Llanos de Sierra de Fuentes 05/05/2012</v>
      </c>
      <c r="C58" s="210"/>
      <c r="D58" s="210"/>
    </row>
    <row r="59" spans="1:4" ht="50.1" customHeight="1" thickTop="1" thickBot="1" x14ac:dyDescent="0.25">
      <c r="A59" s="376" t="s">
        <v>76</v>
      </c>
      <c r="B59" s="377"/>
      <c r="C59" s="378"/>
    </row>
    <row r="60" spans="1:4" ht="24.95" customHeight="1" thickTop="1" thickBot="1" x14ac:dyDescent="0.25">
      <c r="A60" s="216" t="s">
        <v>9</v>
      </c>
      <c r="B60" s="216" t="s">
        <v>6</v>
      </c>
      <c r="C60" s="216" t="s">
        <v>6</v>
      </c>
    </row>
    <row r="61" spans="1:4" ht="30" customHeight="1" thickTop="1" x14ac:dyDescent="0.25">
      <c r="A61" s="217"/>
      <c r="B61" s="218"/>
      <c r="C61" s="221"/>
    </row>
    <row r="62" spans="1:4" ht="30" customHeight="1" x14ac:dyDescent="0.2">
      <c r="A62" s="224"/>
      <c r="B62" s="183"/>
      <c r="C62" s="186"/>
    </row>
    <row r="63" spans="1:4" ht="30" customHeight="1" x14ac:dyDescent="0.2">
      <c r="A63" s="205"/>
      <c r="B63" s="202"/>
      <c r="C63" s="186"/>
    </row>
    <row r="64" spans="1:4" ht="30" customHeight="1" thickBot="1" x14ac:dyDescent="0.25">
      <c r="A64" s="225"/>
      <c r="B64" s="226"/>
      <c r="C64" s="194"/>
    </row>
    <row r="65" spans="1:3" ht="30" customHeight="1" thickTop="1" x14ac:dyDescent="0.2">
      <c r="A65" s="207"/>
      <c r="B65" s="208"/>
      <c r="C65" s="220"/>
    </row>
    <row r="66" spans="1:3" ht="30" customHeight="1" x14ac:dyDescent="0.2">
      <c r="A66" s="195"/>
      <c r="B66" s="196"/>
      <c r="C66" s="198"/>
    </row>
    <row r="67" spans="1:3" x14ac:dyDescent="0.2">
      <c r="A67" s="195"/>
      <c r="B67" s="196"/>
      <c r="C67" s="198"/>
    </row>
    <row r="68" spans="1:3" x14ac:dyDescent="0.2">
      <c r="A68" s="195"/>
      <c r="B68" s="196"/>
      <c r="C68" s="198"/>
    </row>
    <row r="69" spans="1:3" x14ac:dyDescent="0.2">
      <c r="A69" s="195"/>
      <c r="B69" s="196"/>
      <c r="C69" s="198"/>
    </row>
    <row r="70" spans="1:3" x14ac:dyDescent="0.2">
      <c r="A70" s="195"/>
      <c r="B70" s="196"/>
      <c r="C70" s="198"/>
    </row>
    <row r="71" spans="1:3" x14ac:dyDescent="0.2">
      <c r="A71" s="195"/>
      <c r="B71" s="196"/>
      <c r="C71" s="198"/>
    </row>
    <row r="72" spans="1:3" x14ac:dyDescent="0.2">
      <c r="A72" s="195"/>
      <c r="B72" s="196"/>
      <c r="C72" s="198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2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55"/>
  <sheetViews>
    <sheetView showGridLines="0" zoomScaleNormal="100" zoomScaleSheetLayoutView="100" workbookViewId="0">
      <selection activeCell="D60" sqref="D59:D60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3.7109375" customWidth="1"/>
    <col min="5" max="5" width="19.85546875" customWidth="1"/>
  </cols>
  <sheetData>
    <row r="1" spans="1:5" ht="27" customHeight="1" thickTop="1" x14ac:dyDescent="0.3">
      <c r="A1" s="312" t="s">
        <v>79</v>
      </c>
      <c r="B1" s="312"/>
      <c r="C1" s="312"/>
      <c r="D1" s="312"/>
      <c r="E1" s="312"/>
    </row>
    <row r="2" spans="1:5" ht="24.75" customHeight="1" thickBot="1" x14ac:dyDescent="0.35">
      <c r="A2" s="313" t="s">
        <v>23</v>
      </c>
      <c r="B2" s="313"/>
      <c r="C2" s="313"/>
      <c r="D2" s="313"/>
      <c r="E2" s="313"/>
    </row>
    <row r="3" spans="1:5" ht="13.5" thickTop="1" x14ac:dyDescent="0.2">
      <c r="A3" s="314" t="s">
        <v>9</v>
      </c>
      <c r="B3" s="316" t="s">
        <v>5</v>
      </c>
      <c r="C3" s="314" t="s">
        <v>0</v>
      </c>
      <c r="D3" s="314" t="s">
        <v>1</v>
      </c>
      <c r="E3" s="314" t="s">
        <v>6</v>
      </c>
    </row>
    <row r="4" spans="1:5" ht="13.5" thickBot="1" x14ac:dyDescent="0.25">
      <c r="A4" s="315"/>
      <c r="B4" s="317"/>
      <c r="C4" s="315"/>
      <c r="D4" s="315"/>
      <c r="E4" s="315"/>
    </row>
    <row r="5" spans="1:5" ht="15.95" customHeight="1" thickTop="1" x14ac:dyDescent="0.25">
      <c r="A5" s="46">
        <f>'Matrículas CET'!A3</f>
        <v>116</v>
      </c>
      <c r="B5" s="47">
        <f>'HORARIO 1'!B5</f>
        <v>0.39583333333333331</v>
      </c>
      <c r="C5" s="240" t="str">
        <f>'Matrículas CET'!C3</f>
        <v>JOSE LUIS BALSINHAS</v>
      </c>
      <c r="D5" s="240" t="str">
        <f>'Matrículas CET'!E3</f>
        <v>DIAMANT DES AYSSADES</v>
      </c>
      <c r="E5" s="131">
        <f>'FASE 1'!G9</f>
        <v>0.46843750000000001</v>
      </c>
    </row>
    <row r="6" spans="1:5" ht="15.95" customHeight="1" x14ac:dyDescent="0.25">
      <c r="A6" s="48">
        <f>'Matrículas CET'!A4</f>
        <v>117</v>
      </c>
      <c r="B6" s="47">
        <f>'HORARIO 1'!B6</f>
        <v>0.39583333333333331</v>
      </c>
      <c r="C6" s="240" t="str">
        <f>'Matrículas CET'!C4</f>
        <v>JOAO PEDRO CARPINTEIRO</v>
      </c>
      <c r="D6" s="240" t="str">
        <f>'Matrículas CET'!E4</f>
        <v>KALKO DE NERAC</v>
      </c>
      <c r="E6" s="132">
        <f>'FASE 1'!G10</f>
        <v>0.47262731481481479</v>
      </c>
    </row>
    <row r="7" spans="1:5" ht="15.95" customHeight="1" x14ac:dyDescent="0.25">
      <c r="A7" s="49">
        <f>'Matrículas CET'!A5</f>
        <v>118</v>
      </c>
      <c r="B7" s="47">
        <f>'HORARIO 1'!B7</f>
        <v>0.39583333333333331</v>
      </c>
      <c r="C7" s="240" t="str">
        <f>'Matrículas CET'!C5</f>
        <v>JAVIER GRAGERA</v>
      </c>
      <c r="D7" s="240" t="str">
        <f>'Matrículas CET'!E5</f>
        <v>AYSTIC DE PIBOUL</v>
      </c>
      <c r="E7" s="132">
        <f>'FASE 1'!G11</f>
        <v>0.47259259259259262</v>
      </c>
    </row>
    <row r="8" spans="1:5" ht="15.95" customHeight="1" x14ac:dyDescent="0.25">
      <c r="A8" s="49">
        <f>'Matrículas CET'!A6</f>
        <v>108</v>
      </c>
      <c r="B8" s="47">
        <f>'HORARIO 1'!B8</f>
        <v>0.39583333333333331</v>
      </c>
      <c r="C8" s="240" t="str">
        <f>'Matrículas CET'!C6</f>
        <v>PABLO DELGADO</v>
      </c>
      <c r="D8" s="240" t="str">
        <f>'Matrículas CET'!E6</f>
        <v>ERET DE LUC</v>
      </c>
      <c r="E8" s="132">
        <f>'FASE 1'!G12</f>
        <v>0.47261574074074075</v>
      </c>
    </row>
    <row r="9" spans="1:5" ht="15.95" customHeight="1" x14ac:dyDescent="0.25">
      <c r="A9" s="49">
        <f>'Matrículas CET'!A7</f>
        <v>120</v>
      </c>
      <c r="B9" s="47">
        <f>'HORARIO 1'!B9</f>
        <v>0.39583333333333331</v>
      </c>
      <c r="C9" s="240" t="str">
        <f>'Matrículas CET'!C7</f>
        <v>JOAO RODRIGUES</v>
      </c>
      <c r="D9" s="240" t="str">
        <f>'Matrículas CET'!E7</f>
        <v>EMIR DU BARTHAS</v>
      </c>
      <c r="E9" s="132">
        <f>'FASE 1'!G13</f>
        <v>0.47260416666666666</v>
      </c>
    </row>
    <row r="10" spans="1:5" ht="15.95" customHeight="1" x14ac:dyDescent="0.25">
      <c r="A10" s="49">
        <f>'Matrículas CET'!A8</f>
        <v>121</v>
      </c>
      <c r="B10" s="47">
        <f>'HORARIO 1'!B10</f>
        <v>0.39583333333333331</v>
      </c>
      <c r="C10" s="240" t="str">
        <f>'Matrículas CET'!C8</f>
        <v>IVAN GASPAR</v>
      </c>
      <c r="D10" s="240" t="str">
        <f>'Matrículas CET'!E8</f>
        <v>SAULA</v>
      </c>
      <c r="E10" s="132">
        <f>'FASE 1'!G14</f>
        <v>0.45770833333333333</v>
      </c>
    </row>
    <row r="11" spans="1:5" ht="15.95" customHeight="1" x14ac:dyDescent="0.25">
      <c r="A11" s="49">
        <f>'Matrículas CET'!A9</f>
        <v>122</v>
      </c>
      <c r="B11" s="47">
        <f>'HORARIO 1'!B11</f>
        <v>0.39583333333333331</v>
      </c>
      <c r="C11" s="240" t="str">
        <f>'Matrículas CET'!C9</f>
        <v>NATALIA VILELA</v>
      </c>
      <c r="D11" s="240" t="str">
        <f>'Matrículas CET'!E9</f>
        <v>JALEO</v>
      </c>
      <c r="E11" s="132">
        <f>'FASE 1'!G15</f>
        <v>0.45768518518518514</v>
      </c>
    </row>
    <row r="12" spans="1:5" ht="15.95" customHeight="1" x14ac:dyDescent="0.25">
      <c r="A12" s="49">
        <f>'Matrículas CET'!A10</f>
        <v>123</v>
      </c>
      <c r="B12" s="47">
        <f>'HORARIO 1'!B12</f>
        <v>0.39583333333333331</v>
      </c>
      <c r="C12" s="240" t="str">
        <f>'Matrículas CET'!C10</f>
        <v>CRISTINA LOBERA</v>
      </c>
      <c r="D12" s="240" t="str">
        <f>'Matrículas CET'!E10</f>
        <v>IAKARI BC FNMS</v>
      </c>
      <c r="E12" s="133">
        <f>'FASE 1'!G16</f>
        <v>0.46842592592592597</v>
      </c>
    </row>
    <row r="13" spans="1:5" ht="15.95" customHeight="1" x14ac:dyDescent="0.25">
      <c r="A13" s="49">
        <f>'Matrículas CET'!A11</f>
        <v>119</v>
      </c>
      <c r="B13" s="47">
        <f>'HORARIO 1'!B13</f>
        <v>0.39583333333333331</v>
      </c>
      <c r="C13" s="240" t="str">
        <f>'Matrículas CET'!C11</f>
        <v>BELEN GARCIA ROJAS</v>
      </c>
      <c r="D13" s="240" t="str">
        <f>'Matrículas CET'!E11</f>
        <v>ADIR DE LIXUS</v>
      </c>
      <c r="E13" s="132">
        <f>'FASE 1'!G17</f>
        <v>0.46841435185185182</v>
      </c>
    </row>
    <row r="14" spans="1:5" ht="15.95" customHeight="1" x14ac:dyDescent="0.25">
      <c r="A14" s="49">
        <f>'Matrículas CET'!A12</f>
        <v>100</v>
      </c>
      <c r="B14" s="47">
        <f>'HORARIO 1'!B14</f>
        <v>0.39583333333333331</v>
      </c>
      <c r="C14" s="240" t="str">
        <f>'Matrículas CET'!C12</f>
        <v>JOSE ISIDRO SANTOLALLA</v>
      </c>
      <c r="D14" s="240" t="str">
        <f>'Matrículas CET'!E12</f>
        <v>ZIPI JS</v>
      </c>
      <c r="E14" s="132">
        <f>'FASE 1'!G18</f>
        <v>0.45769675925925929</v>
      </c>
    </row>
    <row r="15" spans="1:5" ht="15.95" customHeight="1" x14ac:dyDescent="0.25">
      <c r="A15" s="49">
        <f>'Matrículas CET'!A13</f>
        <v>0</v>
      </c>
      <c r="B15" s="47">
        <f>'HORARIO 1'!B15</f>
        <v>0.4375</v>
      </c>
      <c r="C15" s="240">
        <f>'Matrículas CET'!C13</f>
        <v>0</v>
      </c>
      <c r="D15" s="240">
        <f>'Matrículas CET'!E13</f>
        <v>0</v>
      </c>
      <c r="E15" s="132">
        <f>'FASE 1'!G19</f>
        <v>0</v>
      </c>
    </row>
    <row r="16" spans="1:5" ht="15.95" customHeight="1" x14ac:dyDescent="0.25">
      <c r="A16" s="49">
        <f>'Matrículas CET'!A14</f>
        <v>0</v>
      </c>
      <c r="B16" s="47">
        <f>'HORARIO 1'!B16</f>
        <v>0.4375</v>
      </c>
      <c r="C16" s="240">
        <f>'Matrículas CET'!C14</f>
        <v>0</v>
      </c>
      <c r="D16" s="240">
        <f>'Matrículas CET'!E14</f>
        <v>0</v>
      </c>
      <c r="E16" s="132">
        <f>'FASE 1'!G20</f>
        <v>0</v>
      </c>
    </row>
    <row r="17" spans="1:5" ht="15.95" customHeight="1" x14ac:dyDescent="0.25">
      <c r="A17" s="49">
        <f>'Matrículas CET'!A15</f>
        <v>0</v>
      </c>
      <c r="B17" s="47">
        <f>'HORARIO 1'!B17</f>
        <v>0.4375</v>
      </c>
      <c r="C17" s="240">
        <f>'Matrículas CET'!C15</f>
        <v>0</v>
      </c>
      <c r="D17" s="240">
        <f>'Matrículas CET'!E15</f>
        <v>0</v>
      </c>
      <c r="E17" s="132">
        <f>'FASE 1'!G21</f>
        <v>0</v>
      </c>
    </row>
    <row r="18" spans="1:5" ht="15.95" customHeight="1" x14ac:dyDescent="0.25">
      <c r="A18" s="49">
        <f>'Matrículas CET'!A16</f>
        <v>0</v>
      </c>
      <c r="B18" s="47">
        <f>'HORARIO 1'!B18</f>
        <v>0.4375</v>
      </c>
      <c r="C18" s="240">
        <f>'Matrículas CET'!C16</f>
        <v>0</v>
      </c>
      <c r="D18" s="240">
        <f>'Matrículas CET'!E16</f>
        <v>0</v>
      </c>
      <c r="E18" s="132">
        <f>'FASE 1'!G22</f>
        <v>0</v>
      </c>
    </row>
    <row r="19" spans="1:5" ht="15.95" customHeight="1" x14ac:dyDescent="0.25">
      <c r="A19" s="49">
        <f>'Matrículas CET'!A17</f>
        <v>0</v>
      </c>
      <c r="B19" s="47">
        <f>'HORARIO 1'!B19</f>
        <v>0.4375</v>
      </c>
      <c r="C19" s="240">
        <f>'Matrículas CET'!C17</f>
        <v>0</v>
      </c>
      <c r="D19" s="240">
        <f>'Matrículas CET'!E17</f>
        <v>0</v>
      </c>
      <c r="E19" s="132">
        <f>'FASE 1'!G23</f>
        <v>0</v>
      </c>
    </row>
    <row r="20" spans="1:5" ht="15.95" customHeight="1" x14ac:dyDescent="0.25">
      <c r="A20" s="49">
        <f>'Matrículas CET'!A18</f>
        <v>0</v>
      </c>
      <c r="B20" s="47">
        <f>'HORARIO 1'!B20</f>
        <v>0.4375</v>
      </c>
      <c r="C20" s="240">
        <f>'Matrículas CET'!C18</f>
        <v>0</v>
      </c>
      <c r="D20" s="240">
        <f>'Matrículas CET'!E18</f>
        <v>0</v>
      </c>
      <c r="E20" s="132">
        <f>'FASE 1'!G24</f>
        <v>0</v>
      </c>
    </row>
    <row r="21" spans="1:5" ht="15.95" customHeight="1" x14ac:dyDescent="0.25">
      <c r="A21" s="49">
        <f>'Matrículas CET'!A19</f>
        <v>0</v>
      </c>
      <c r="B21" s="47">
        <f>'HORARIO 1'!B21</f>
        <v>0.4375</v>
      </c>
      <c r="C21" s="240">
        <f>'Matrículas CET'!C19</f>
        <v>0</v>
      </c>
      <c r="D21" s="240">
        <f>'Matrículas CET'!E19</f>
        <v>0</v>
      </c>
      <c r="E21" s="133">
        <f>'FASE 1'!G25</f>
        <v>0</v>
      </c>
    </row>
    <row r="22" spans="1:5" ht="15.95" customHeight="1" x14ac:dyDescent="0.25">
      <c r="A22" s="49">
        <f>'Matrículas CET'!A20</f>
        <v>0</v>
      </c>
      <c r="B22" s="47">
        <f>'HORARIO 1'!B22</f>
        <v>0.4375</v>
      </c>
      <c r="C22" s="240">
        <f>'Matrículas CET'!C20</f>
        <v>0</v>
      </c>
      <c r="D22" s="240">
        <f>'Matrículas CET'!E20</f>
        <v>0</v>
      </c>
      <c r="E22" s="132">
        <f>'FASE 1'!G26</f>
        <v>0</v>
      </c>
    </row>
    <row r="23" spans="1:5" ht="15.95" customHeight="1" x14ac:dyDescent="0.25">
      <c r="A23" s="49">
        <f>'Matrículas CET'!A21</f>
        <v>0</v>
      </c>
      <c r="B23" s="47">
        <f>'HORARIO 1'!B23</f>
        <v>0.4375</v>
      </c>
      <c r="C23" s="240">
        <f>'Matrículas CET'!C21</f>
        <v>0</v>
      </c>
      <c r="D23" s="240">
        <f>'Matrículas CET'!E21</f>
        <v>0</v>
      </c>
      <c r="E23" s="133">
        <f>'FASE 1'!G27</f>
        <v>0</v>
      </c>
    </row>
    <row r="24" spans="1:5" ht="15.95" customHeight="1" x14ac:dyDescent="0.25">
      <c r="A24" s="49">
        <f>'Matrículas CET'!A22</f>
        <v>0</v>
      </c>
      <c r="B24" s="47">
        <f>'HORARIO 1'!B24</f>
        <v>0.4375</v>
      </c>
      <c r="C24" s="240">
        <f>'Matrículas CET'!C22</f>
        <v>0</v>
      </c>
      <c r="D24" s="240">
        <f>'Matrículas CET'!E22</f>
        <v>0</v>
      </c>
      <c r="E24" s="133">
        <f>'FASE 1'!G28</f>
        <v>0</v>
      </c>
    </row>
    <row r="25" spans="1:5" ht="15.95" customHeight="1" x14ac:dyDescent="0.25">
      <c r="A25" s="49">
        <f>'Matrículas CET'!A23</f>
        <v>0</v>
      </c>
      <c r="B25" s="47">
        <f>'HORARIO 1'!B25</f>
        <v>0.4375</v>
      </c>
      <c r="C25" s="240">
        <f>'Matrículas CET'!C23</f>
        <v>0</v>
      </c>
      <c r="D25" s="240">
        <f>'Matrículas CET'!E23</f>
        <v>0</v>
      </c>
      <c r="E25" s="133">
        <f>'FASE 1'!G29</f>
        <v>0</v>
      </c>
    </row>
    <row r="26" spans="1:5" ht="15.95" customHeight="1" x14ac:dyDescent="0.25">
      <c r="A26" s="49">
        <f>'Matrículas CET'!A24</f>
        <v>0</v>
      </c>
      <c r="B26" s="47">
        <f>'HORARIO 1'!B26</f>
        <v>0.4375</v>
      </c>
      <c r="C26" s="240">
        <f>'Matrículas CET'!C24</f>
        <v>0</v>
      </c>
      <c r="D26" s="240">
        <f>'Matrículas CET'!E24</f>
        <v>0</v>
      </c>
      <c r="E26" s="133">
        <f>'FASE 1'!G30</f>
        <v>0</v>
      </c>
    </row>
    <row r="27" spans="1:5" ht="15.95" customHeight="1" x14ac:dyDescent="0.25">
      <c r="A27" s="49">
        <f>'Matrículas CET'!A25</f>
        <v>0</v>
      </c>
      <c r="B27" s="47">
        <f>'HORARIO 1'!B27</f>
        <v>0.4375</v>
      </c>
      <c r="C27" s="240">
        <f>'Matrículas CET'!C25</f>
        <v>0</v>
      </c>
      <c r="D27" s="240">
        <f>'Matrículas CET'!E25</f>
        <v>0</v>
      </c>
      <c r="E27" s="133">
        <f>'FASE 1'!G31</f>
        <v>0</v>
      </c>
    </row>
    <row r="28" spans="1:5" ht="15.95" customHeight="1" x14ac:dyDescent="0.25">
      <c r="A28" s="49">
        <f>'Matrículas CET'!A26</f>
        <v>0</v>
      </c>
      <c r="B28" s="47">
        <f>'HORARIO 1'!B28</f>
        <v>0.4375</v>
      </c>
      <c r="C28" s="240">
        <f>'Matrículas CET'!C26</f>
        <v>0</v>
      </c>
      <c r="D28" s="240">
        <f>'Matrículas CET'!E26</f>
        <v>0</v>
      </c>
      <c r="E28" s="133">
        <f>'FASE 1'!G32</f>
        <v>0</v>
      </c>
    </row>
    <row r="29" spans="1:5" ht="15.95" customHeight="1" x14ac:dyDescent="0.25">
      <c r="A29" s="49">
        <f>'Matrículas CET'!A27</f>
        <v>0</v>
      </c>
      <c r="B29" s="47">
        <f>'HORARIO 1'!B29</f>
        <v>0.4375</v>
      </c>
      <c r="C29" s="240">
        <f>'Matrículas CET'!C27</f>
        <v>0</v>
      </c>
      <c r="D29" s="240">
        <f>'Matrículas CET'!E27</f>
        <v>0</v>
      </c>
      <c r="E29" s="133">
        <f>'FASE 1'!G33</f>
        <v>0</v>
      </c>
    </row>
    <row r="30" spans="1:5" ht="15.95" customHeight="1" x14ac:dyDescent="0.25">
      <c r="A30" s="49">
        <f>'Matrículas CET'!A28</f>
        <v>0</v>
      </c>
      <c r="B30" s="47">
        <f>'HORARIO 1'!B30</f>
        <v>0.4375</v>
      </c>
      <c r="C30" s="240">
        <f>'Matrículas CET'!C28</f>
        <v>0</v>
      </c>
      <c r="D30" s="240">
        <f>'Matrículas CET'!E28</f>
        <v>0</v>
      </c>
      <c r="E30" s="133">
        <f>'FASE 1'!G34</f>
        <v>0</v>
      </c>
    </row>
    <row r="31" spans="1:5" ht="15.95" customHeight="1" x14ac:dyDescent="0.25">
      <c r="A31" s="49">
        <f>'Matrículas CET'!A29</f>
        <v>0</v>
      </c>
      <c r="B31" s="47">
        <f>'HORARIO 1'!B31</f>
        <v>0.4375</v>
      </c>
      <c r="C31" s="240">
        <f>'Matrículas CET'!C29</f>
        <v>0</v>
      </c>
      <c r="D31" s="240">
        <f>'Matrículas CET'!E29</f>
        <v>0</v>
      </c>
      <c r="E31" s="133">
        <f>'FASE 1'!G35</f>
        <v>0</v>
      </c>
    </row>
    <row r="32" spans="1:5" ht="15.95" customHeight="1" x14ac:dyDescent="0.25">
      <c r="A32" s="49">
        <f>'Matrículas CET'!A30</f>
        <v>0</v>
      </c>
      <c r="B32" s="47">
        <f>'HORARIO 1'!B32</f>
        <v>0.4375</v>
      </c>
      <c r="C32" s="240">
        <f>'Matrículas CET'!C30</f>
        <v>0</v>
      </c>
      <c r="D32" s="240">
        <f>'Matrículas CET'!E30</f>
        <v>0</v>
      </c>
      <c r="E32" s="133">
        <f>'FASE 1'!G36</f>
        <v>0</v>
      </c>
    </row>
    <row r="33" spans="1:5" ht="15.95" customHeight="1" x14ac:dyDescent="0.25">
      <c r="A33" s="49">
        <f>'Matrículas CET'!A31</f>
        <v>0</v>
      </c>
      <c r="B33" s="47">
        <f>'HORARIO 1'!B33</f>
        <v>0.4375</v>
      </c>
      <c r="C33" s="240">
        <f>'Matrículas CET'!C31</f>
        <v>0</v>
      </c>
      <c r="D33" s="240">
        <f>'Matrículas CET'!E31</f>
        <v>0</v>
      </c>
      <c r="E33" s="133">
        <f>'FASE 1'!G37</f>
        <v>0</v>
      </c>
    </row>
    <row r="34" spans="1:5" ht="15.95" customHeight="1" x14ac:dyDescent="0.25">
      <c r="A34" s="49">
        <f>'Matrículas CET'!A32</f>
        <v>0</v>
      </c>
      <c r="B34" s="47">
        <f>'HORARIO 1'!B34</f>
        <v>0.4375</v>
      </c>
      <c r="C34" s="240">
        <f>'Matrículas CET'!C32</f>
        <v>0</v>
      </c>
      <c r="D34" s="240">
        <f>'Matrículas CET'!E32</f>
        <v>0</v>
      </c>
      <c r="E34" s="133">
        <f>'FASE 1'!G38</f>
        <v>0</v>
      </c>
    </row>
    <row r="35" spans="1:5" ht="15.95" customHeight="1" x14ac:dyDescent="0.25">
      <c r="A35" s="49">
        <f>'Matrículas CET'!A33</f>
        <v>0</v>
      </c>
      <c r="B35" s="47">
        <f>'HORARIO 1'!B35</f>
        <v>0.4375</v>
      </c>
      <c r="C35" s="240">
        <f>'Matrículas CET'!C33</f>
        <v>0</v>
      </c>
      <c r="D35" s="240">
        <f>'Matrículas CET'!E33</f>
        <v>0</v>
      </c>
      <c r="E35" s="133">
        <f>'FASE 1'!G39</f>
        <v>0</v>
      </c>
    </row>
    <row r="36" spans="1:5" ht="15.95" customHeight="1" x14ac:dyDescent="0.25">
      <c r="A36" s="49">
        <f>'Matrículas CET'!A34</f>
        <v>0</v>
      </c>
      <c r="B36" s="47">
        <f>'HORARIO 1'!B36</f>
        <v>0.4375</v>
      </c>
      <c r="C36" s="240">
        <f>'Matrículas CET'!C34</f>
        <v>0</v>
      </c>
      <c r="D36" s="240">
        <f>'Matrículas CET'!E34</f>
        <v>0</v>
      </c>
      <c r="E36" s="133">
        <f>'FASE 1'!G40</f>
        <v>0</v>
      </c>
    </row>
    <row r="37" spans="1:5" ht="15.95" customHeight="1" x14ac:dyDescent="0.25">
      <c r="A37" s="49">
        <f>'Matrículas CET'!A35</f>
        <v>0</v>
      </c>
      <c r="B37" s="47">
        <f>'HORARIO 1'!B37</f>
        <v>0.4375</v>
      </c>
      <c r="C37" s="240">
        <f>'Matrículas CET'!C35</f>
        <v>0</v>
      </c>
      <c r="D37" s="240">
        <f>'Matrículas CET'!E35</f>
        <v>0</v>
      </c>
      <c r="E37" s="133">
        <f>'FASE 1'!G41</f>
        <v>0</v>
      </c>
    </row>
    <row r="38" spans="1:5" ht="15.95" customHeight="1" x14ac:dyDescent="0.25">
      <c r="A38" s="49">
        <f>'Matrículas CET'!A36</f>
        <v>0</v>
      </c>
      <c r="B38" s="47">
        <f>'HORARIO 1'!B38</f>
        <v>0.4375</v>
      </c>
      <c r="C38" s="240">
        <f>'Matrículas CET'!C36</f>
        <v>0</v>
      </c>
      <c r="D38" s="240">
        <f>'Matrículas CET'!E36</f>
        <v>0</v>
      </c>
      <c r="E38" s="133">
        <f>'FASE 1'!G42</f>
        <v>0</v>
      </c>
    </row>
    <row r="39" spans="1:5" ht="15.95" customHeight="1" x14ac:dyDescent="0.25">
      <c r="A39" s="49">
        <f>'Matrículas CET'!A37</f>
        <v>0</v>
      </c>
      <c r="B39" s="47">
        <f>'HORARIO 1'!B39</f>
        <v>0.4375</v>
      </c>
      <c r="C39" s="240">
        <f>'Matrículas CET'!C37</f>
        <v>0</v>
      </c>
      <c r="D39" s="240">
        <f>'Matrículas CET'!E37</f>
        <v>0</v>
      </c>
      <c r="E39" s="133">
        <f>'FASE 1'!G43</f>
        <v>0</v>
      </c>
    </row>
    <row r="40" spans="1:5" ht="15.95" customHeight="1" x14ac:dyDescent="0.25">
      <c r="A40" s="49">
        <f>'Matrículas CET'!A38</f>
        <v>0</v>
      </c>
      <c r="B40" s="47">
        <f>'HORARIO 1'!B40</f>
        <v>0.4375</v>
      </c>
      <c r="C40" s="240">
        <f>'Matrículas CET'!C38</f>
        <v>0</v>
      </c>
      <c r="D40" s="240">
        <f>'Matrículas CET'!E38</f>
        <v>0</v>
      </c>
      <c r="E40" s="133">
        <f>'FASE 1'!G44</f>
        <v>0</v>
      </c>
    </row>
    <row r="41" spans="1:5" ht="15.95" customHeight="1" x14ac:dyDescent="0.25">
      <c r="A41" s="49">
        <f>'Matrículas CET'!A39</f>
        <v>0</v>
      </c>
      <c r="B41" s="47">
        <f>'HORARIO 1'!B41</f>
        <v>0.4375</v>
      </c>
      <c r="C41" s="240">
        <f>'Matrículas CET'!C39</f>
        <v>0</v>
      </c>
      <c r="D41" s="240">
        <f>'Matrículas CET'!E39</f>
        <v>0</v>
      </c>
      <c r="E41" s="133">
        <f>'FASE 1'!G45</f>
        <v>0</v>
      </c>
    </row>
    <row r="42" spans="1:5" ht="15.95" customHeight="1" x14ac:dyDescent="0.25">
      <c r="A42" s="49">
        <f>'Matrículas CET'!A40</f>
        <v>0</v>
      </c>
      <c r="B42" s="47">
        <f>'HORARIO 1'!B42</f>
        <v>0.4375</v>
      </c>
      <c r="C42" s="240">
        <f>'Matrículas CET'!C40</f>
        <v>0</v>
      </c>
      <c r="D42" s="240">
        <f>'Matrículas CET'!E40</f>
        <v>0</v>
      </c>
      <c r="E42" s="133">
        <f>'FASE 1'!G46</f>
        <v>0</v>
      </c>
    </row>
    <row r="43" spans="1:5" ht="15.95" customHeight="1" x14ac:dyDescent="0.25">
      <c r="A43" s="49">
        <f>'Matrículas CET'!A41</f>
        <v>0</v>
      </c>
      <c r="B43" s="47" t="e">
        <f>'HORARIO 1'!#REF!</f>
        <v>#REF!</v>
      </c>
      <c r="C43" s="240">
        <f>'Matrículas CET'!C41</f>
        <v>0</v>
      </c>
      <c r="D43" s="240">
        <f>'Matrículas CET'!E41</f>
        <v>0</v>
      </c>
      <c r="E43" s="133" t="e">
        <f>'FASE 1'!#REF!</f>
        <v>#REF!</v>
      </c>
    </row>
    <row r="44" spans="1:5" ht="15.95" customHeight="1" x14ac:dyDescent="0.25">
      <c r="A44" s="49">
        <f>'Matrículas CET'!A42</f>
        <v>0</v>
      </c>
      <c r="B44" s="47" t="e">
        <f>'HORARIO 1'!#REF!</f>
        <v>#REF!</v>
      </c>
      <c r="C44" s="240">
        <f>'Matrículas CET'!C42</f>
        <v>0</v>
      </c>
      <c r="D44" s="240">
        <f>'Matrículas CET'!E42</f>
        <v>0</v>
      </c>
      <c r="E44" s="133" t="e">
        <f>'FASE 1'!#REF!</f>
        <v>#REF!</v>
      </c>
    </row>
    <row r="45" spans="1:5" ht="15.95" customHeight="1" x14ac:dyDescent="0.25">
      <c r="A45" s="49">
        <f>'Matrículas CET'!A43</f>
        <v>0</v>
      </c>
      <c r="B45" s="47" t="e">
        <f>'HORARIO 1'!#REF!</f>
        <v>#REF!</v>
      </c>
      <c r="C45" s="240">
        <f>'Matrículas CET'!C43</f>
        <v>0</v>
      </c>
      <c r="D45" s="240">
        <f>'Matrículas CET'!E43</f>
        <v>0</v>
      </c>
      <c r="E45" s="133" t="e">
        <f>'FASE 1'!#REF!</f>
        <v>#REF!</v>
      </c>
    </row>
    <row r="46" spans="1:5" ht="15.95" customHeight="1" x14ac:dyDescent="0.25">
      <c r="A46" s="49">
        <f>'Matrículas CET'!A44</f>
        <v>0</v>
      </c>
      <c r="B46" s="47" t="e">
        <f>'HORARIO 1'!#REF!</f>
        <v>#REF!</v>
      </c>
      <c r="C46" s="240">
        <f>'Matrículas CET'!C44</f>
        <v>0</v>
      </c>
      <c r="D46" s="240">
        <f>'Matrículas CET'!E44</f>
        <v>0</v>
      </c>
      <c r="E46" s="133" t="e">
        <f>'FASE 1'!#REF!</f>
        <v>#REF!</v>
      </c>
    </row>
    <row r="47" spans="1:5" ht="15.95" customHeight="1" x14ac:dyDescent="0.25">
      <c r="A47" s="49">
        <f>'Matrículas CET'!A45</f>
        <v>0</v>
      </c>
      <c r="B47" s="47" t="e">
        <f>'HORARIO 1'!#REF!</f>
        <v>#REF!</v>
      </c>
      <c r="C47" s="240">
        <f>'Matrículas CET'!C45</f>
        <v>0</v>
      </c>
      <c r="D47" s="240">
        <f>'Matrículas CET'!E45</f>
        <v>0</v>
      </c>
      <c r="E47" s="133" t="e">
        <f>'FASE 1'!#REF!</f>
        <v>#REF!</v>
      </c>
    </row>
    <row r="48" spans="1:5" ht="15.95" customHeight="1" x14ac:dyDescent="0.25">
      <c r="A48" s="49">
        <f>'Matrículas CET'!A46</f>
        <v>0</v>
      </c>
      <c r="B48" s="47" t="e">
        <f>'HORARIO 1'!#REF!</f>
        <v>#REF!</v>
      </c>
      <c r="C48" s="240">
        <f>'Matrículas CET'!C46</f>
        <v>0</v>
      </c>
      <c r="D48" s="240">
        <f>'Matrículas CET'!E46</f>
        <v>0</v>
      </c>
      <c r="E48" s="133" t="e">
        <f>'FASE 1'!#REF!</f>
        <v>#REF!</v>
      </c>
    </row>
    <row r="49" spans="1:5" ht="15.95" customHeight="1" x14ac:dyDescent="0.25">
      <c r="A49" s="49">
        <f>'Matrículas CET'!A47</f>
        <v>0</v>
      </c>
      <c r="B49" s="47" t="e">
        <f>'HORARIO 1'!#REF!</f>
        <v>#REF!</v>
      </c>
      <c r="C49" s="240">
        <f>'Matrículas CET'!C47</f>
        <v>0</v>
      </c>
      <c r="D49" s="240">
        <f>'Matrículas CET'!E47</f>
        <v>0</v>
      </c>
      <c r="E49" s="133" t="e">
        <f>'FASE 1'!#REF!</f>
        <v>#REF!</v>
      </c>
    </row>
    <row r="50" spans="1:5" ht="15.95" customHeight="1" x14ac:dyDescent="0.25">
      <c r="A50" s="49">
        <f>'Matrículas CET'!A48</f>
        <v>0</v>
      </c>
      <c r="B50" s="47" t="e">
        <f>'HORARIO 1'!#REF!</f>
        <v>#REF!</v>
      </c>
      <c r="C50" s="240">
        <f>'Matrículas CET'!C48</f>
        <v>0</v>
      </c>
      <c r="D50" s="240">
        <f>'Matrículas CET'!E48</f>
        <v>0</v>
      </c>
      <c r="E50" s="133" t="e">
        <f>'FASE 1'!#REF!</f>
        <v>#REF!</v>
      </c>
    </row>
    <row r="51" spans="1:5" ht="15.95" customHeight="1" x14ac:dyDescent="0.25">
      <c r="A51" s="49">
        <f>'Matrículas CET'!A49</f>
        <v>0</v>
      </c>
      <c r="B51" s="47" t="e">
        <f>'HORARIO 1'!#REF!</f>
        <v>#REF!</v>
      </c>
      <c r="C51" s="240">
        <f>'Matrículas CET'!C49</f>
        <v>0</v>
      </c>
      <c r="D51" s="240">
        <f>'Matrículas CET'!E49</f>
        <v>0</v>
      </c>
      <c r="E51" s="133" t="e">
        <f>'FASE 1'!#REF!</f>
        <v>#REF!</v>
      </c>
    </row>
    <row r="52" spans="1:5" ht="15.95" customHeight="1" x14ac:dyDescent="0.25">
      <c r="A52" s="49">
        <f>'Matrículas CET'!A50</f>
        <v>0</v>
      </c>
      <c r="B52" s="47" t="e">
        <f>'HORARIO 1'!#REF!</f>
        <v>#REF!</v>
      </c>
      <c r="C52" s="240">
        <f>'Matrículas CET'!C50</f>
        <v>0</v>
      </c>
      <c r="D52" s="240">
        <f>'Matrículas CET'!E50</f>
        <v>0</v>
      </c>
      <c r="E52" s="133" t="e">
        <f>'FASE 1'!#REF!</f>
        <v>#REF!</v>
      </c>
    </row>
    <row r="53" spans="1:5" ht="15.95" customHeight="1" x14ac:dyDescent="0.25">
      <c r="A53" s="49">
        <f>'Matrículas CET'!A51</f>
        <v>0</v>
      </c>
      <c r="B53" s="47" t="e">
        <f>'HORARIO 1'!#REF!</f>
        <v>#REF!</v>
      </c>
      <c r="C53" s="240">
        <f>'Matrículas CET'!C51</f>
        <v>0</v>
      </c>
      <c r="D53" s="240">
        <f>'Matrículas CET'!E51</f>
        <v>0</v>
      </c>
      <c r="E53" s="133" t="e">
        <f>'FASE 1'!#REF!</f>
        <v>#REF!</v>
      </c>
    </row>
    <row r="54" spans="1:5" ht="15.95" customHeight="1" thickBot="1" x14ac:dyDescent="0.3">
      <c r="A54" s="50">
        <f>'Matrículas CET'!A52</f>
        <v>0</v>
      </c>
      <c r="B54" s="249" t="e">
        <f>'HORARIO 1'!#REF!</f>
        <v>#REF!</v>
      </c>
      <c r="C54" s="250">
        <f>'Matrículas CET'!C52</f>
        <v>0</v>
      </c>
      <c r="D54" s="250">
        <f>'Matrículas CET'!E52</f>
        <v>0</v>
      </c>
      <c r="E54" s="134" t="e">
        <f>'FASE 1'!#REF!</f>
        <v>#REF!</v>
      </c>
    </row>
    <row r="55" spans="1:5" ht="13.5" thickTop="1" x14ac:dyDescent="0.2"/>
  </sheetData>
  <mergeCells count="7">
    <mergeCell ref="A1:E1"/>
    <mergeCell ref="A2:E2"/>
    <mergeCell ref="A3:A4"/>
    <mergeCell ref="B3:B4"/>
    <mergeCell ref="C3:C4"/>
    <mergeCell ref="E3:E4"/>
    <mergeCell ref="D3:D4"/>
  </mergeCells>
  <phoneticPr fontId="0" type="noConversion"/>
  <printOptions horizontalCentered="1"/>
  <pageMargins left="0.74803149606299213" right="0.74803149606299213" top="1.6535433070866143" bottom="0.39370078740157483" header="0.27559055118110237" footer="0"/>
  <pageSetup paperSize="9" scale="79" orientation="portrait" horizontalDpi="300" verticalDpi="300" r:id="rId1"/>
  <headerFooter alignWithMargins="0">
    <oddHeader xml:space="preserve">&amp;L&amp;G&amp;C&amp;"Arial,Negrita Cursiva"&amp;14
V RAID Club Hípico el Corzo 2012 
CEN 0* &amp;R&amp;"Arial Black,Normal"&amp;12&amp;G
&amp;D 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55"/>
  <sheetViews>
    <sheetView showGridLines="0" topLeftCell="A25" zoomScaleNormal="100" zoomScaleSheetLayoutView="70" workbookViewId="0">
      <selection activeCell="D60" sqref="D59:D60"/>
    </sheetView>
  </sheetViews>
  <sheetFormatPr baseColWidth="10" defaultRowHeight="12.75" x14ac:dyDescent="0.2"/>
  <cols>
    <col min="1" max="1" width="10.42578125" style="2" customWidth="1"/>
    <col min="2" max="2" width="16.85546875" style="2" bestFit="1" customWidth="1"/>
    <col min="3" max="4" width="33.7109375" customWidth="1"/>
    <col min="5" max="5" width="23.7109375" customWidth="1"/>
    <col min="6" max="7" width="33.7109375" customWidth="1"/>
  </cols>
  <sheetData>
    <row r="1" spans="1:7" ht="27" customHeight="1" thickTop="1" x14ac:dyDescent="0.2">
      <c r="A1" s="318" t="s">
        <v>78</v>
      </c>
      <c r="B1" s="318"/>
      <c r="C1" s="318"/>
      <c r="D1" s="318"/>
      <c r="E1" s="318"/>
      <c r="F1" s="318"/>
      <c r="G1" s="318"/>
    </row>
    <row r="2" spans="1:7" ht="38.25" customHeight="1" thickBot="1" x14ac:dyDescent="0.25">
      <c r="A2" s="319" t="s">
        <v>23</v>
      </c>
      <c r="B2" s="319"/>
      <c r="C2" s="319"/>
      <c r="D2" s="319"/>
      <c r="E2" s="319"/>
      <c r="F2" s="319"/>
      <c r="G2" s="319"/>
    </row>
    <row r="3" spans="1:7" ht="24.75" customHeight="1" thickTop="1" x14ac:dyDescent="0.2">
      <c r="A3" s="314" t="s">
        <v>9</v>
      </c>
      <c r="B3" s="314" t="s">
        <v>5</v>
      </c>
      <c r="C3" s="314" t="s">
        <v>0</v>
      </c>
      <c r="D3" s="314" t="s">
        <v>1</v>
      </c>
      <c r="E3" s="314" t="s">
        <v>6</v>
      </c>
      <c r="F3" s="320" t="s">
        <v>42</v>
      </c>
      <c r="G3" s="320" t="s">
        <v>41</v>
      </c>
    </row>
    <row r="4" spans="1:7" ht="45.75" customHeight="1" thickBot="1" x14ac:dyDescent="0.25">
      <c r="A4" s="315"/>
      <c r="B4" s="315"/>
      <c r="C4" s="315"/>
      <c r="D4" s="315"/>
      <c r="E4" s="315"/>
      <c r="F4" s="321"/>
      <c r="G4" s="321"/>
    </row>
    <row r="5" spans="1:7" ht="20.100000000000001" customHeight="1" thickTop="1" x14ac:dyDescent="0.25">
      <c r="A5" s="135">
        <f>'Matrículas CET'!A3</f>
        <v>116</v>
      </c>
      <c r="B5" s="102">
        <f>'HORARIO 1'!B5</f>
        <v>0.39583333333333331</v>
      </c>
      <c r="C5" s="87" t="str">
        <f>'Matrículas CET'!C3</f>
        <v>JOSE LUIS BALSINHAS</v>
      </c>
      <c r="D5" s="87" t="str">
        <f>'Matrículas CET'!E3</f>
        <v>DIAMANT DES AYSSADES</v>
      </c>
      <c r="E5" s="136">
        <f>'FASE 1'!G9</f>
        <v>0.46843750000000001</v>
      </c>
      <c r="F5" s="136">
        <f>'FASE 1'!H9</f>
        <v>0.46987268518518516</v>
      </c>
      <c r="G5" s="228">
        <f>'FASE 1'!H9</f>
        <v>0.46987268518518516</v>
      </c>
    </row>
    <row r="6" spans="1:7" ht="20.100000000000001" customHeight="1" x14ac:dyDescent="0.25">
      <c r="A6" s="138">
        <f>'Matrículas CET'!A4</f>
        <v>117</v>
      </c>
      <c r="B6" s="104">
        <f>'HORARIO 1'!B6</f>
        <v>0.39583333333333331</v>
      </c>
      <c r="C6" s="150" t="str">
        <f>'Matrículas CET'!C4</f>
        <v>JOAO PEDRO CARPINTEIRO</v>
      </c>
      <c r="D6" s="150" t="str">
        <f>'Matrículas CET'!E4</f>
        <v>KALKO DE NERAC</v>
      </c>
      <c r="E6" s="139">
        <f>'FASE 1'!G10</f>
        <v>0.47262731481481479</v>
      </c>
      <c r="F6" s="139">
        <f>'FASE 1'!H10</f>
        <v>0.47672453703703704</v>
      </c>
      <c r="G6" s="229">
        <f>'FASE 1'!H10</f>
        <v>0.47672453703703704</v>
      </c>
    </row>
    <row r="7" spans="1:7" ht="20.100000000000001" customHeight="1" x14ac:dyDescent="0.25">
      <c r="A7" s="138">
        <f>'Matrículas CET'!A5</f>
        <v>118</v>
      </c>
      <c r="B7" s="104">
        <f>'HORARIO 1'!B7</f>
        <v>0.39583333333333331</v>
      </c>
      <c r="C7" s="150" t="str">
        <f>'Matrículas CET'!C5</f>
        <v>JAVIER GRAGERA</v>
      </c>
      <c r="D7" s="150" t="str">
        <f>'Matrículas CET'!E5</f>
        <v>AYSTIC DE PIBOUL</v>
      </c>
      <c r="E7" s="139">
        <f>'FASE 1'!G11</f>
        <v>0.47259259259259262</v>
      </c>
      <c r="F7" s="139">
        <f>'FASE 1'!H11</f>
        <v>0.47361111111111115</v>
      </c>
      <c r="G7" s="229">
        <f>'FASE 1'!H11</f>
        <v>0.47361111111111115</v>
      </c>
    </row>
    <row r="8" spans="1:7" ht="20.100000000000001" customHeight="1" x14ac:dyDescent="0.25">
      <c r="A8" s="138">
        <f>'Matrículas CET'!A6</f>
        <v>108</v>
      </c>
      <c r="B8" s="104">
        <f>'HORARIO 1'!B8</f>
        <v>0.39583333333333331</v>
      </c>
      <c r="C8" s="150" t="str">
        <f>'Matrículas CET'!C6</f>
        <v>PABLO DELGADO</v>
      </c>
      <c r="D8" s="150" t="str">
        <f>'Matrículas CET'!E6</f>
        <v>ERET DE LUC</v>
      </c>
      <c r="E8" s="139">
        <f>'FASE 1'!G12</f>
        <v>0.47261574074074075</v>
      </c>
      <c r="F8" s="139">
        <f>'FASE 1'!H12</f>
        <v>0.47461805555555553</v>
      </c>
      <c r="G8" s="229">
        <f>'FASE 1'!H12</f>
        <v>0.47461805555555553</v>
      </c>
    </row>
    <row r="9" spans="1:7" ht="20.100000000000001" customHeight="1" x14ac:dyDescent="0.25">
      <c r="A9" s="138">
        <f>'Matrículas CET'!A7</f>
        <v>120</v>
      </c>
      <c r="B9" s="104">
        <f>'HORARIO 1'!B9</f>
        <v>0.39583333333333331</v>
      </c>
      <c r="C9" s="150" t="str">
        <f>'Matrículas CET'!C7</f>
        <v>JOAO RODRIGUES</v>
      </c>
      <c r="D9" s="150" t="str">
        <f>'Matrículas CET'!E7</f>
        <v>EMIR DU BARTHAS</v>
      </c>
      <c r="E9" s="139">
        <f>'FASE 1'!G13</f>
        <v>0.47260416666666666</v>
      </c>
      <c r="F9" s="139">
        <f>'FASE 1'!H13</f>
        <v>0.47430555555555554</v>
      </c>
      <c r="G9" s="229">
        <f>'FASE 1'!H13</f>
        <v>0.47430555555555554</v>
      </c>
    </row>
    <row r="10" spans="1:7" ht="20.100000000000001" customHeight="1" x14ac:dyDescent="0.25">
      <c r="A10" s="138">
        <f>'Matrículas CET'!A8</f>
        <v>121</v>
      </c>
      <c r="B10" s="104">
        <f>'HORARIO 1'!B10</f>
        <v>0.39583333333333331</v>
      </c>
      <c r="C10" s="150" t="str">
        <f>'Matrículas CET'!C8</f>
        <v>IVAN GASPAR</v>
      </c>
      <c r="D10" s="150" t="str">
        <f>'Matrículas CET'!E8</f>
        <v>SAULA</v>
      </c>
      <c r="E10" s="139">
        <f>'FASE 1'!G14</f>
        <v>0.45770833333333333</v>
      </c>
      <c r="F10" s="139">
        <f>'FASE 1'!H14</f>
        <v>0.46101851851851849</v>
      </c>
      <c r="G10" s="229">
        <f>'FASE 1'!H14</f>
        <v>0.46101851851851849</v>
      </c>
    </row>
    <row r="11" spans="1:7" ht="20.100000000000001" customHeight="1" x14ac:dyDescent="0.25">
      <c r="A11" s="138">
        <f>'Matrículas CET'!A9</f>
        <v>122</v>
      </c>
      <c r="B11" s="104">
        <f>'HORARIO 1'!B11</f>
        <v>0.39583333333333331</v>
      </c>
      <c r="C11" s="150" t="str">
        <f>'Matrículas CET'!C9</f>
        <v>NATALIA VILELA</v>
      </c>
      <c r="D11" s="150" t="str">
        <f>'Matrículas CET'!E9</f>
        <v>JALEO</v>
      </c>
      <c r="E11" s="139">
        <f>'FASE 1'!G15</f>
        <v>0.45768518518518514</v>
      </c>
      <c r="F11" s="139">
        <f>'FASE 1'!H15</f>
        <v>0.4609375</v>
      </c>
      <c r="G11" s="229">
        <f>'FASE 1'!H15</f>
        <v>0.4609375</v>
      </c>
    </row>
    <row r="12" spans="1:7" ht="20.100000000000001" customHeight="1" x14ac:dyDescent="0.25">
      <c r="A12" s="138">
        <f>'Matrículas CET'!A10</f>
        <v>123</v>
      </c>
      <c r="B12" s="104">
        <f>'HORARIO 1'!B12</f>
        <v>0.39583333333333331</v>
      </c>
      <c r="C12" s="150" t="str">
        <f>'Matrículas CET'!C10</f>
        <v>CRISTINA LOBERA</v>
      </c>
      <c r="D12" s="150" t="str">
        <f>'Matrículas CET'!E10</f>
        <v>IAKARI BC FNMS</v>
      </c>
      <c r="E12" s="141">
        <f>'FASE 1'!G16</f>
        <v>0.46842592592592597</v>
      </c>
      <c r="F12" s="141">
        <f>'FASE 1'!H16</f>
        <v>0.46983796296296299</v>
      </c>
      <c r="G12" s="230">
        <f>'FASE 1'!H16</f>
        <v>0.46983796296296299</v>
      </c>
    </row>
    <row r="13" spans="1:7" ht="20.100000000000001" customHeight="1" x14ac:dyDescent="0.25">
      <c r="A13" s="138">
        <f>'Matrículas CET'!A11</f>
        <v>119</v>
      </c>
      <c r="B13" s="104">
        <f>'HORARIO 1'!B13</f>
        <v>0.39583333333333331</v>
      </c>
      <c r="C13" s="150" t="str">
        <f>'Matrículas CET'!C11</f>
        <v>BELEN GARCIA ROJAS</v>
      </c>
      <c r="D13" s="150" t="str">
        <f>'Matrículas CET'!E11</f>
        <v>ADIR DE LIXUS</v>
      </c>
      <c r="E13" s="139">
        <f>'FASE 1'!G17</f>
        <v>0.46841435185185182</v>
      </c>
      <c r="F13" s="139">
        <f>'FASE 1'!H17</f>
        <v>0.46984953703703702</v>
      </c>
      <c r="G13" s="229">
        <f>'FASE 1'!H17</f>
        <v>0.46984953703703702</v>
      </c>
    </row>
    <row r="14" spans="1:7" ht="20.100000000000001" customHeight="1" x14ac:dyDescent="0.25">
      <c r="A14" s="138">
        <f>'Matrículas CET'!A12</f>
        <v>100</v>
      </c>
      <c r="B14" s="104">
        <f>'HORARIO 1'!B14</f>
        <v>0.39583333333333331</v>
      </c>
      <c r="C14" s="150" t="str">
        <f>'Matrículas CET'!C12</f>
        <v>JOSE ISIDRO SANTOLALLA</v>
      </c>
      <c r="D14" s="150" t="str">
        <f>'Matrículas CET'!E12</f>
        <v>ZIPI JS</v>
      </c>
      <c r="E14" s="139">
        <f>'FASE 1'!G18</f>
        <v>0.45769675925925929</v>
      </c>
      <c r="F14" s="139">
        <f>'FASE 1'!H18</f>
        <v>0.45959490740740744</v>
      </c>
      <c r="G14" s="229">
        <f>'FASE 1'!H18</f>
        <v>0.45959490740740744</v>
      </c>
    </row>
    <row r="15" spans="1:7" ht="20.100000000000001" customHeight="1" x14ac:dyDescent="0.25">
      <c r="A15" s="138">
        <f>'Matrículas CET'!A13</f>
        <v>0</v>
      </c>
      <c r="B15" s="104">
        <f>'HORARIO 1'!B15</f>
        <v>0.4375</v>
      </c>
      <c r="C15" s="150">
        <f>'Matrículas CET'!C13</f>
        <v>0</v>
      </c>
      <c r="D15" s="150">
        <f>'Matrículas CET'!E13</f>
        <v>0</v>
      </c>
      <c r="E15" s="139">
        <f>'FASE 1'!G19</f>
        <v>0</v>
      </c>
      <c r="F15" s="139">
        <f>'FASE 1'!H19</f>
        <v>0</v>
      </c>
      <c r="G15" s="231">
        <f>'FASE 1'!H19</f>
        <v>0</v>
      </c>
    </row>
    <row r="16" spans="1:7" ht="20.100000000000001" customHeight="1" x14ac:dyDescent="0.25">
      <c r="A16" s="138">
        <f>'Matrículas CET'!A14</f>
        <v>0</v>
      </c>
      <c r="B16" s="104">
        <f>'HORARIO 1'!B16</f>
        <v>0.4375</v>
      </c>
      <c r="C16" s="150">
        <f>'Matrículas CET'!C14</f>
        <v>0</v>
      </c>
      <c r="D16" s="150">
        <f>'Matrículas CET'!E14</f>
        <v>0</v>
      </c>
      <c r="E16" s="139">
        <f>'FASE 1'!G20</f>
        <v>0</v>
      </c>
      <c r="F16" s="139">
        <f>'FASE 1'!H20</f>
        <v>0</v>
      </c>
      <c r="G16" s="229">
        <f>'FASE 1'!H20</f>
        <v>0</v>
      </c>
    </row>
    <row r="17" spans="1:7" ht="20.100000000000001" customHeight="1" x14ac:dyDescent="0.25">
      <c r="A17" s="138">
        <f>'Matrículas CET'!A15</f>
        <v>0</v>
      </c>
      <c r="B17" s="104">
        <f>'HORARIO 1'!B17</f>
        <v>0.4375</v>
      </c>
      <c r="C17" s="150">
        <f>'Matrículas CET'!C15</f>
        <v>0</v>
      </c>
      <c r="D17" s="150">
        <f>'Matrículas CET'!E15</f>
        <v>0</v>
      </c>
      <c r="E17" s="139">
        <f>'FASE 1'!G21</f>
        <v>0</v>
      </c>
      <c r="F17" s="139">
        <f>'FASE 1'!H21</f>
        <v>0</v>
      </c>
      <c r="G17" s="229">
        <f>'FASE 1'!H21</f>
        <v>0</v>
      </c>
    </row>
    <row r="18" spans="1:7" ht="20.100000000000001" customHeight="1" x14ac:dyDescent="0.25">
      <c r="A18" s="138">
        <f>'Matrículas CET'!A16</f>
        <v>0</v>
      </c>
      <c r="B18" s="104">
        <f>'HORARIO 1'!B18</f>
        <v>0.4375</v>
      </c>
      <c r="C18" s="150">
        <f>'Matrículas CET'!C16</f>
        <v>0</v>
      </c>
      <c r="D18" s="150">
        <f>'Matrículas CET'!E16</f>
        <v>0</v>
      </c>
      <c r="E18" s="139">
        <f>'FASE 1'!G22</f>
        <v>0</v>
      </c>
      <c r="F18" s="139">
        <f>'FASE 1'!H22</f>
        <v>0</v>
      </c>
      <c r="G18" s="229">
        <f>'FASE 1'!H22</f>
        <v>0</v>
      </c>
    </row>
    <row r="19" spans="1:7" ht="20.100000000000001" customHeight="1" x14ac:dyDescent="0.25">
      <c r="A19" s="138">
        <f>'Matrículas CET'!A17</f>
        <v>0</v>
      </c>
      <c r="B19" s="104">
        <f>'HORARIO 1'!B19</f>
        <v>0.4375</v>
      </c>
      <c r="C19" s="150">
        <f>'Matrículas CET'!C17</f>
        <v>0</v>
      </c>
      <c r="D19" s="150">
        <f>'Matrículas CET'!E17</f>
        <v>0</v>
      </c>
      <c r="E19" s="139">
        <f>'FASE 1'!G23</f>
        <v>0</v>
      </c>
      <c r="F19" s="139">
        <f>'FASE 1'!H23</f>
        <v>0</v>
      </c>
      <c r="G19" s="229">
        <f>'FASE 1'!H23</f>
        <v>0</v>
      </c>
    </row>
    <row r="20" spans="1:7" ht="20.100000000000001" customHeight="1" x14ac:dyDescent="0.25">
      <c r="A20" s="138">
        <f>'Matrículas CET'!A18</f>
        <v>0</v>
      </c>
      <c r="B20" s="104">
        <f>'HORARIO 1'!B20</f>
        <v>0.4375</v>
      </c>
      <c r="C20" s="150">
        <f>'Matrículas CET'!C18</f>
        <v>0</v>
      </c>
      <c r="D20" s="150">
        <f>'Matrículas CET'!E18</f>
        <v>0</v>
      </c>
      <c r="E20" s="139">
        <f>'FASE 1'!G24</f>
        <v>0</v>
      </c>
      <c r="F20" s="139">
        <f>'FASE 1'!H24</f>
        <v>0</v>
      </c>
      <c r="G20" s="229">
        <f>'FASE 1'!H24</f>
        <v>0</v>
      </c>
    </row>
    <row r="21" spans="1:7" ht="20.100000000000001" customHeight="1" x14ac:dyDescent="0.25">
      <c r="A21" s="138">
        <f>'Matrículas CET'!A19</f>
        <v>0</v>
      </c>
      <c r="B21" s="104">
        <f>'HORARIO 1'!B21</f>
        <v>0.4375</v>
      </c>
      <c r="C21" s="150">
        <f>'Matrículas CET'!C19</f>
        <v>0</v>
      </c>
      <c r="D21" s="150">
        <f>'Matrículas CET'!E19</f>
        <v>0</v>
      </c>
      <c r="E21" s="141">
        <f>'FASE 1'!G25</f>
        <v>0</v>
      </c>
      <c r="F21" s="141">
        <f>'FASE 1'!H25</f>
        <v>0</v>
      </c>
      <c r="G21" s="230">
        <f>'FASE 1'!H25</f>
        <v>0</v>
      </c>
    </row>
    <row r="22" spans="1:7" ht="20.100000000000001" customHeight="1" x14ac:dyDescent="0.25">
      <c r="A22" s="138">
        <f>'Matrículas CET'!A20</f>
        <v>0</v>
      </c>
      <c r="B22" s="104">
        <f>'HORARIO 1'!B22</f>
        <v>0.4375</v>
      </c>
      <c r="C22" s="150">
        <f>'Matrículas CET'!C20</f>
        <v>0</v>
      </c>
      <c r="D22" s="150">
        <f>'Matrículas CET'!E20</f>
        <v>0</v>
      </c>
      <c r="E22" s="139">
        <f>'FASE 1'!G26</f>
        <v>0</v>
      </c>
      <c r="F22" s="139">
        <f>'FASE 1'!H26</f>
        <v>0</v>
      </c>
      <c r="G22" s="229">
        <f>'FASE 1'!H26</f>
        <v>0</v>
      </c>
    </row>
    <row r="23" spans="1:7" ht="20.100000000000001" customHeight="1" x14ac:dyDescent="0.25">
      <c r="A23" s="138">
        <f>'Matrículas CET'!A21</f>
        <v>0</v>
      </c>
      <c r="B23" s="104">
        <f>'HORARIO 1'!B23</f>
        <v>0.4375</v>
      </c>
      <c r="C23" s="150">
        <f>'Matrículas CET'!C21</f>
        <v>0</v>
      </c>
      <c r="D23" s="150">
        <f>'Matrículas CET'!E21</f>
        <v>0</v>
      </c>
      <c r="E23" s="141">
        <f>'FASE 1'!G27</f>
        <v>0</v>
      </c>
      <c r="F23" s="141">
        <f>'FASE 1'!H27</f>
        <v>0</v>
      </c>
      <c r="G23" s="230">
        <f>'FASE 1'!H27</f>
        <v>0</v>
      </c>
    </row>
    <row r="24" spans="1:7" ht="20.100000000000001" customHeight="1" x14ac:dyDescent="0.25">
      <c r="A24" s="138">
        <f>'Matrículas CET'!A22</f>
        <v>0</v>
      </c>
      <c r="B24" s="104">
        <f>'HORARIO 1'!B24</f>
        <v>0.4375</v>
      </c>
      <c r="C24" s="150">
        <f>'Matrículas CET'!C22</f>
        <v>0</v>
      </c>
      <c r="D24" s="150">
        <f>'Matrículas CET'!E22</f>
        <v>0</v>
      </c>
      <c r="E24" s="141">
        <f>'FASE 1'!G28</f>
        <v>0</v>
      </c>
      <c r="F24" s="141">
        <f>'FASE 1'!H28</f>
        <v>0</v>
      </c>
      <c r="G24" s="230">
        <f>'FASE 1'!H28</f>
        <v>0</v>
      </c>
    </row>
    <row r="25" spans="1:7" ht="20.100000000000001" customHeight="1" x14ac:dyDescent="0.25">
      <c r="A25" s="138">
        <f>'Matrículas CET'!A23</f>
        <v>0</v>
      </c>
      <c r="B25" s="104">
        <f>'HORARIO 1'!B25</f>
        <v>0.4375</v>
      </c>
      <c r="C25" s="150">
        <f>'Matrículas CET'!C23</f>
        <v>0</v>
      </c>
      <c r="D25" s="150">
        <f>'Matrículas CET'!E23</f>
        <v>0</v>
      </c>
      <c r="E25" s="141">
        <f>'FASE 1'!G29</f>
        <v>0</v>
      </c>
      <c r="F25" s="141">
        <f>'FASE 1'!H29</f>
        <v>0</v>
      </c>
      <c r="G25" s="230">
        <f>'FASE 1'!H29</f>
        <v>0</v>
      </c>
    </row>
    <row r="26" spans="1:7" ht="20.100000000000001" customHeight="1" x14ac:dyDescent="0.25">
      <c r="A26" s="138">
        <f>'Matrículas CET'!A24</f>
        <v>0</v>
      </c>
      <c r="B26" s="104">
        <f>'HORARIO 1'!B26</f>
        <v>0.4375</v>
      </c>
      <c r="C26" s="150">
        <f>'Matrículas CET'!C24</f>
        <v>0</v>
      </c>
      <c r="D26" s="150">
        <f>'Matrículas CET'!E24</f>
        <v>0</v>
      </c>
      <c r="E26" s="141">
        <f>'FASE 1'!G30</f>
        <v>0</v>
      </c>
      <c r="F26" s="141">
        <f>'FASE 1'!H30</f>
        <v>0</v>
      </c>
      <c r="G26" s="230">
        <f>'FASE 1'!H30</f>
        <v>0</v>
      </c>
    </row>
    <row r="27" spans="1:7" ht="20.100000000000001" customHeight="1" x14ac:dyDescent="0.25">
      <c r="A27" s="138">
        <f>'Matrículas CET'!A25</f>
        <v>0</v>
      </c>
      <c r="B27" s="104">
        <f>'HORARIO 1'!B27</f>
        <v>0.4375</v>
      </c>
      <c r="C27" s="150">
        <f>'Matrículas CET'!C25</f>
        <v>0</v>
      </c>
      <c r="D27" s="150">
        <f>'Matrículas CET'!E25</f>
        <v>0</v>
      </c>
      <c r="E27" s="141">
        <f>'FASE 1'!G31</f>
        <v>0</v>
      </c>
      <c r="F27" s="141">
        <f>'FASE 1'!H31</f>
        <v>0</v>
      </c>
      <c r="G27" s="230">
        <f>'FASE 1'!H31</f>
        <v>0</v>
      </c>
    </row>
    <row r="28" spans="1:7" ht="20.100000000000001" customHeight="1" x14ac:dyDescent="0.25">
      <c r="A28" s="138">
        <f>'Matrículas CET'!A26</f>
        <v>0</v>
      </c>
      <c r="B28" s="104">
        <f>'HORARIO 1'!B28</f>
        <v>0.4375</v>
      </c>
      <c r="C28" s="150">
        <f>'Matrículas CET'!C26</f>
        <v>0</v>
      </c>
      <c r="D28" s="150">
        <f>'Matrículas CET'!E26</f>
        <v>0</v>
      </c>
      <c r="E28" s="141">
        <f>'FASE 1'!G32</f>
        <v>0</v>
      </c>
      <c r="F28" s="141">
        <f>'FASE 1'!H32</f>
        <v>0</v>
      </c>
      <c r="G28" s="230">
        <f>'FASE 1'!H32</f>
        <v>0</v>
      </c>
    </row>
    <row r="29" spans="1:7" ht="20.100000000000001" customHeight="1" x14ac:dyDescent="0.25">
      <c r="A29" s="138">
        <f>'Matrículas CET'!A27</f>
        <v>0</v>
      </c>
      <c r="B29" s="104">
        <f>'HORARIO 1'!B29</f>
        <v>0.4375</v>
      </c>
      <c r="C29" s="150">
        <f>'Matrículas CET'!C27</f>
        <v>0</v>
      </c>
      <c r="D29" s="150">
        <f>'Matrículas CET'!E27</f>
        <v>0</v>
      </c>
      <c r="E29" s="141">
        <f>'FASE 1'!G33</f>
        <v>0</v>
      </c>
      <c r="F29" s="141">
        <f>'FASE 1'!H33</f>
        <v>0</v>
      </c>
      <c r="G29" s="230">
        <f>'FASE 1'!H33</f>
        <v>0</v>
      </c>
    </row>
    <row r="30" spans="1:7" ht="20.100000000000001" customHeight="1" x14ac:dyDescent="0.25">
      <c r="A30" s="138">
        <f>'Matrículas CET'!A28</f>
        <v>0</v>
      </c>
      <c r="B30" s="104">
        <f>'HORARIO 1'!B30</f>
        <v>0.4375</v>
      </c>
      <c r="C30" s="150">
        <f>'Matrículas CET'!C28</f>
        <v>0</v>
      </c>
      <c r="D30" s="150">
        <f>'Matrículas CET'!E28</f>
        <v>0</v>
      </c>
      <c r="E30" s="141">
        <f>'FASE 1'!G34</f>
        <v>0</v>
      </c>
      <c r="F30" s="141">
        <f>'FASE 1'!H34</f>
        <v>0</v>
      </c>
      <c r="G30" s="230">
        <f>'FASE 1'!H34</f>
        <v>0</v>
      </c>
    </row>
    <row r="31" spans="1:7" ht="20.100000000000001" customHeight="1" x14ac:dyDescent="0.25">
      <c r="A31" s="138">
        <f>'Matrículas CET'!A29</f>
        <v>0</v>
      </c>
      <c r="B31" s="104">
        <f>'HORARIO 1'!B31</f>
        <v>0.4375</v>
      </c>
      <c r="C31" s="150">
        <f>'Matrículas CET'!C29</f>
        <v>0</v>
      </c>
      <c r="D31" s="150">
        <f>'Matrículas CET'!E29</f>
        <v>0</v>
      </c>
      <c r="E31" s="141">
        <f>'FASE 1'!G35</f>
        <v>0</v>
      </c>
      <c r="F31" s="141">
        <f>'FASE 1'!H35</f>
        <v>0</v>
      </c>
      <c r="G31" s="230">
        <f>'FASE 1'!H35</f>
        <v>0</v>
      </c>
    </row>
    <row r="32" spans="1:7" ht="20.100000000000001" customHeight="1" x14ac:dyDescent="0.25">
      <c r="A32" s="138">
        <f>'Matrículas CET'!A30</f>
        <v>0</v>
      </c>
      <c r="B32" s="104">
        <f>'HORARIO 1'!B32</f>
        <v>0.4375</v>
      </c>
      <c r="C32" s="150">
        <f>'Matrículas CET'!C30</f>
        <v>0</v>
      </c>
      <c r="D32" s="150">
        <f>'Matrículas CET'!E30</f>
        <v>0</v>
      </c>
      <c r="E32" s="141">
        <f>'FASE 1'!G36</f>
        <v>0</v>
      </c>
      <c r="F32" s="141">
        <f>'FASE 1'!H36</f>
        <v>0</v>
      </c>
      <c r="G32" s="230">
        <f>'FASE 1'!H36</f>
        <v>0</v>
      </c>
    </row>
    <row r="33" spans="1:7" ht="20.100000000000001" customHeight="1" x14ac:dyDescent="0.25">
      <c r="A33" s="138">
        <f>'Matrículas CET'!A31</f>
        <v>0</v>
      </c>
      <c r="B33" s="104">
        <f>'HORARIO 1'!B33</f>
        <v>0.4375</v>
      </c>
      <c r="C33" s="150">
        <f>'Matrículas CET'!C31</f>
        <v>0</v>
      </c>
      <c r="D33" s="150">
        <f>'Matrículas CET'!E31</f>
        <v>0</v>
      </c>
      <c r="E33" s="141">
        <f>'FASE 1'!G37</f>
        <v>0</v>
      </c>
      <c r="F33" s="141">
        <f>'FASE 1'!H37</f>
        <v>0</v>
      </c>
      <c r="G33" s="230">
        <f>'FASE 1'!H37</f>
        <v>0</v>
      </c>
    </row>
    <row r="34" spans="1:7" ht="20.100000000000001" customHeight="1" x14ac:dyDescent="0.25">
      <c r="A34" s="138">
        <f>'Matrículas CET'!A32</f>
        <v>0</v>
      </c>
      <c r="B34" s="104">
        <f>'HORARIO 1'!B34</f>
        <v>0.4375</v>
      </c>
      <c r="C34" s="150">
        <f>'Matrículas CET'!C32</f>
        <v>0</v>
      </c>
      <c r="D34" s="150">
        <f>'Matrículas CET'!E32</f>
        <v>0</v>
      </c>
      <c r="E34" s="141">
        <f>'FASE 1'!G38</f>
        <v>0</v>
      </c>
      <c r="F34" s="141">
        <f>'FASE 1'!H38</f>
        <v>0</v>
      </c>
      <c r="G34" s="230">
        <f>'FASE 1'!H38</f>
        <v>0</v>
      </c>
    </row>
    <row r="35" spans="1:7" ht="20.100000000000001" customHeight="1" x14ac:dyDescent="0.25">
      <c r="A35" s="138">
        <f>'Matrículas CET'!A33</f>
        <v>0</v>
      </c>
      <c r="B35" s="104">
        <f>'HORARIO 1'!B35</f>
        <v>0.4375</v>
      </c>
      <c r="C35" s="150">
        <f>'Matrículas CET'!C33</f>
        <v>0</v>
      </c>
      <c r="D35" s="150">
        <f>'Matrículas CET'!E33</f>
        <v>0</v>
      </c>
      <c r="E35" s="141">
        <f>'FASE 1'!G39</f>
        <v>0</v>
      </c>
      <c r="F35" s="141">
        <f>'FASE 1'!H39</f>
        <v>0</v>
      </c>
      <c r="G35" s="230">
        <f>'FASE 1'!H39</f>
        <v>0</v>
      </c>
    </row>
    <row r="36" spans="1:7" ht="20.100000000000001" customHeight="1" x14ac:dyDescent="0.25">
      <c r="A36" s="138">
        <f>'Matrículas CET'!A34</f>
        <v>0</v>
      </c>
      <c r="B36" s="104">
        <f>'HORARIO 1'!B36</f>
        <v>0.4375</v>
      </c>
      <c r="C36" s="150">
        <f>'Matrículas CET'!C34</f>
        <v>0</v>
      </c>
      <c r="D36" s="150">
        <f>'Matrículas CET'!E34</f>
        <v>0</v>
      </c>
      <c r="E36" s="141">
        <f>'FASE 1'!G40</f>
        <v>0</v>
      </c>
      <c r="F36" s="141">
        <f>'FASE 1'!H40</f>
        <v>0</v>
      </c>
      <c r="G36" s="230">
        <f>'FASE 1'!H40</f>
        <v>0</v>
      </c>
    </row>
    <row r="37" spans="1:7" ht="20.100000000000001" customHeight="1" x14ac:dyDescent="0.25">
      <c r="A37" s="138">
        <f>'Matrículas CET'!A35</f>
        <v>0</v>
      </c>
      <c r="B37" s="104">
        <f>'HORARIO 1'!B37</f>
        <v>0.4375</v>
      </c>
      <c r="C37" s="150">
        <f>'Matrículas CET'!C35</f>
        <v>0</v>
      </c>
      <c r="D37" s="150">
        <f>'Matrículas CET'!E35</f>
        <v>0</v>
      </c>
      <c r="E37" s="141">
        <f>'FASE 1'!G41</f>
        <v>0</v>
      </c>
      <c r="F37" s="141">
        <f>'FASE 1'!H41</f>
        <v>0</v>
      </c>
      <c r="G37" s="230">
        <f>'FASE 1'!H41</f>
        <v>0</v>
      </c>
    </row>
    <row r="38" spans="1:7" ht="20.100000000000001" customHeight="1" x14ac:dyDescent="0.25">
      <c r="A38" s="138">
        <f>'Matrículas CET'!A36</f>
        <v>0</v>
      </c>
      <c r="B38" s="104">
        <f>'HORARIO 1'!B38</f>
        <v>0.4375</v>
      </c>
      <c r="C38" s="150">
        <f>'Matrículas CET'!C36</f>
        <v>0</v>
      </c>
      <c r="D38" s="150">
        <f>'Matrículas CET'!E36</f>
        <v>0</v>
      </c>
      <c r="E38" s="141">
        <f>'FASE 1'!G42</f>
        <v>0</v>
      </c>
      <c r="F38" s="141">
        <f>'FASE 1'!H42</f>
        <v>0</v>
      </c>
      <c r="G38" s="230">
        <f>'FASE 1'!H42</f>
        <v>0</v>
      </c>
    </row>
    <row r="39" spans="1:7" ht="20.100000000000001" customHeight="1" x14ac:dyDescent="0.25">
      <c r="A39" s="138">
        <f>'Matrículas CET'!A37</f>
        <v>0</v>
      </c>
      <c r="B39" s="104">
        <f>'HORARIO 1'!B39</f>
        <v>0.4375</v>
      </c>
      <c r="C39" s="150">
        <f>'Matrículas CET'!C37</f>
        <v>0</v>
      </c>
      <c r="D39" s="150">
        <f>'Matrículas CET'!E37</f>
        <v>0</v>
      </c>
      <c r="E39" s="141">
        <f>'FASE 1'!G43</f>
        <v>0</v>
      </c>
      <c r="F39" s="141">
        <f>'FASE 1'!H43</f>
        <v>0</v>
      </c>
      <c r="G39" s="230">
        <f>'FASE 1'!H43</f>
        <v>0</v>
      </c>
    </row>
    <row r="40" spans="1:7" ht="20.100000000000001" customHeight="1" x14ac:dyDescent="0.25">
      <c r="A40" s="138">
        <f>'Matrículas CET'!A38</f>
        <v>0</v>
      </c>
      <c r="B40" s="104">
        <f>'HORARIO 1'!B40</f>
        <v>0.4375</v>
      </c>
      <c r="C40" s="150">
        <f>'Matrículas CET'!C38</f>
        <v>0</v>
      </c>
      <c r="D40" s="150">
        <f>'Matrículas CET'!E38</f>
        <v>0</v>
      </c>
      <c r="E40" s="141">
        <f>'FASE 1'!G44</f>
        <v>0</v>
      </c>
      <c r="F40" s="141">
        <f>'FASE 1'!H44</f>
        <v>0</v>
      </c>
      <c r="G40" s="230">
        <f>'FASE 1'!H44</f>
        <v>0</v>
      </c>
    </row>
    <row r="41" spans="1:7" ht="20.100000000000001" customHeight="1" x14ac:dyDescent="0.25">
      <c r="A41" s="138">
        <f>'Matrículas CET'!A39</f>
        <v>0</v>
      </c>
      <c r="B41" s="104">
        <f>'HORARIO 1'!B41</f>
        <v>0.4375</v>
      </c>
      <c r="C41" s="150">
        <f>'Matrículas CET'!C39</f>
        <v>0</v>
      </c>
      <c r="D41" s="150">
        <f>'Matrículas CET'!E39</f>
        <v>0</v>
      </c>
      <c r="E41" s="141">
        <f>'FASE 1'!G45</f>
        <v>0</v>
      </c>
      <c r="F41" s="141">
        <f>'FASE 1'!H45</f>
        <v>0</v>
      </c>
      <c r="G41" s="230">
        <f>'FASE 1'!H45</f>
        <v>0</v>
      </c>
    </row>
    <row r="42" spans="1:7" ht="20.100000000000001" customHeight="1" x14ac:dyDescent="0.25">
      <c r="A42" s="138">
        <f>'Matrículas CET'!A40</f>
        <v>0</v>
      </c>
      <c r="B42" s="104">
        <f>'HORARIO 1'!B42</f>
        <v>0.4375</v>
      </c>
      <c r="C42" s="150">
        <f>'Matrículas CET'!C40</f>
        <v>0</v>
      </c>
      <c r="D42" s="150">
        <f>'Matrículas CET'!E40</f>
        <v>0</v>
      </c>
      <c r="E42" s="141">
        <f>'FASE 1'!G46</f>
        <v>0</v>
      </c>
      <c r="F42" s="141">
        <f>'FASE 1'!H46</f>
        <v>0</v>
      </c>
      <c r="G42" s="230">
        <f>'FASE 1'!H46</f>
        <v>0</v>
      </c>
    </row>
    <row r="43" spans="1:7" ht="20.100000000000001" customHeight="1" x14ac:dyDescent="0.25">
      <c r="A43" s="138">
        <f>'Matrículas CET'!A41</f>
        <v>0</v>
      </c>
      <c r="B43" s="104" t="e">
        <f>'HORARIO 1'!#REF!</f>
        <v>#REF!</v>
      </c>
      <c r="C43" s="150">
        <f>'Matrículas CET'!C41</f>
        <v>0</v>
      </c>
      <c r="D43" s="150">
        <f>'Matrículas CET'!E41</f>
        <v>0</v>
      </c>
      <c r="E43" s="141" t="e">
        <f>'FASE 1'!#REF!</f>
        <v>#REF!</v>
      </c>
      <c r="F43" s="141" t="e">
        <f>'FASE 1'!#REF!</f>
        <v>#REF!</v>
      </c>
      <c r="G43" s="230" t="e">
        <f>'FASE 1'!#REF!</f>
        <v>#REF!</v>
      </c>
    </row>
    <row r="44" spans="1:7" ht="20.100000000000001" customHeight="1" x14ac:dyDescent="0.25">
      <c r="A44" s="138">
        <f>'Matrículas CET'!A42</f>
        <v>0</v>
      </c>
      <c r="B44" s="104" t="e">
        <f>'HORARIO 1'!#REF!</f>
        <v>#REF!</v>
      </c>
      <c r="C44" s="150">
        <f>'Matrículas CET'!C42</f>
        <v>0</v>
      </c>
      <c r="D44" s="150">
        <f>'Matrículas CET'!E42</f>
        <v>0</v>
      </c>
      <c r="E44" s="141" t="e">
        <f>'FASE 1'!#REF!</f>
        <v>#REF!</v>
      </c>
      <c r="F44" s="141" t="e">
        <f>'FASE 1'!#REF!</f>
        <v>#REF!</v>
      </c>
      <c r="G44" s="230" t="e">
        <f>'FASE 1'!#REF!</f>
        <v>#REF!</v>
      </c>
    </row>
    <row r="45" spans="1:7" ht="20.100000000000001" customHeight="1" x14ac:dyDescent="0.25">
      <c r="A45" s="138">
        <f>'Matrículas CET'!A43</f>
        <v>0</v>
      </c>
      <c r="B45" s="104" t="e">
        <f>'HORARIO 1'!#REF!</f>
        <v>#REF!</v>
      </c>
      <c r="C45" s="150">
        <f>'Matrículas CET'!C43</f>
        <v>0</v>
      </c>
      <c r="D45" s="150">
        <f>'Matrículas CET'!E43</f>
        <v>0</v>
      </c>
      <c r="E45" s="141" t="e">
        <f>'FASE 1'!#REF!</f>
        <v>#REF!</v>
      </c>
      <c r="F45" s="141" t="e">
        <f>'FASE 1'!#REF!</f>
        <v>#REF!</v>
      </c>
      <c r="G45" s="230" t="e">
        <f>'FASE 1'!#REF!</f>
        <v>#REF!</v>
      </c>
    </row>
    <row r="46" spans="1:7" ht="20.100000000000001" customHeight="1" x14ac:dyDescent="0.25">
      <c r="A46" s="138">
        <f>'Matrículas CET'!A44</f>
        <v>0</v>
      </c>
      <c r="B46" s="104" t="e">
        <f>'HORARIO 1'!#REF!</f>
        <v>#REF!</v>
      </c>
      <c r="C46" s="150">
        <f>'Matrículas CET'!C44</f>
        <v>0</v>
      </c>
      <c r="D46" s="150">
        <f>'Matrículas CET'!E44</f>
        <v>0</v>
      </c>
      <c r="E46" s="141" t="e">
        <f>'FASE 1'!#REF!</f>
        <v>#REF!</v>
      </c>
      <c r="F46" s="141" t="e">
        <f>'FASE 1'!#REF!</f>
        <v>#REF!</v>
      </c>
      <c r="G46" s="230" t="e">
        <f>'FASE 1'!#REF!</f>
        <v>#REF!</v>
      </c>
    </row>
    <row r="47" spans="1:7" ht="20.100000000000001" customHeight="1" x14ac:dyDescent="0.25">
      <c r="A47" s="138">
        <f>'Matrículas CET'!A45</f>
        <v>0</v>
      </c>
      <c r="B47" s="104" t="e">
        <f>'HORARIO 1'!#REF!</f>
        <v>#REF!</v>
      </c>
      <c r="C47" s="150">
        <f>'Matrículas CET'!C45</f>
        <v>0</v>
      </c>
      <c r="D47" s="150">
        <f>'Matrículas CET'!E45</f>
        <v>0</v>
      </c>
      <c r="E47" s="141" t="e">
        <f>'FASE 1'!#REF!</f>
        <v>#REF!</v>
      </c>
      <c r="F47" s="141" t="e">
        <f>'FASE 1'!#REF!</f>
        <v>#REF!</v>
      </c>
      <c r="G47" s="230" t="e">
        <f>'FASE 1'!#REF!</f>
        <v>#REF!</v>
      </c>
    </row>
    <row r="48" spans="1:7" ht="20.100000000000001" customHeight="1" x14ac:dyDescent="0.25">
      <c r="A48" s="138">
        <f>'Matrículas CET'!A46</f>
        <v>0</v>
      </c>
      <c r="B48" s="104" t="e">
        <f>'HORARIO 1'!#REF!</f>
        <v>#REF!</v>
      </c>
      <c r="C48" s="150">
        <f>'Matrículas CET'!C46</f>
        <v>0</v>
      </c>
      <c r="D48" s="150">
        <f>'Matrículas CET'!E46</f>
        <v>0</v>
      </c>
      <c r="E48" s="141" t="e">
        <f>'FASE 1'!#REF!</f>
        <v>#REF!</v>
      </c>
      <c r="F48" s="141" t="e">
        <f>'FASE 1'!#REF!</f>
        <v>#REF!</v>
      </c>
      <c r="G48" s="230" t="e">
        <f>'FASE 1'!#REF!</f>
        <v>#REF!</v>
      </c>
    </row>
    <row r="49" spans="1:7" ht="20.100000000000001" customHeight="1" x14ac:dyDescent="0.25">
      <c r="A49" s="138">
        <f>'Matrículas CET'!A47</f>
        <v>0</v>
      </c>
      <c r="B49" s="104" t="e">
        <f>'HORARIO 1'!#REF!</f>
        <v>#REF!</v>
      </c>
      <c r="C49" s="150">
        <f>'Matrículas CET'!C47</f>
        <v>0</v>
      </c>
      <c r="D49" s="150">
        <f>'Matrículas CET'!E47</f>
        <v>0</v>
      </c>
      <c r="E49" s="141" t="e">
        <f>'FASE 1'!#REF!</f>
        <v>#REF!</v>
      </c>
      <c r="F49" s="141" t="e">
        <f>'FASE 1'!#REF!</f>
        <v>#REF!</v>
      </c>
      <c r="G49" s="230" t="e">
        <f>'FASE 1'!#REF!</f>
        <v>#REF!</v>
      </c>
    </row>
    <row r="50" spans="1:7" ht="20.100000000000001" customHeight="1" x14ac:dyDescent="0.25">
      <c r="A50" s="138">
        <f>'Matrículas CET'!A48</f>
        <v>0</v>
      </c>
      <c r="B50" s="104" t="e">
        <f>'HORARIO 1'!#REF!</f>
        <v>#REF!</v>
      </c>
      <c r="C50" s="150">
        <f>'Matrículas CET'!C48</f>
        <v>0</v>
      </c>
      <c r="D50" s="150">
        <f>'Matrículas CET'!E48</f>
        <v>0</v>
      </c>
      <c r="E50" s="141" t="e">
        <f>'FASE 1'!#REF!</f>
        <v>#REF!</v>
      </c>
      <c r="F50" s="141" t="e">
        <f>'FASE 1'!#REF!</f>
        <v>#REF!</v>
      </c>
      <c r="G50" s="230" t="e">
        <f>'FASE 1'!#REF!</f>
        <v>#REF!</v>
      </c>
    </row>
    <row r="51" spans="1:7" ht="20.100000000000001" customHeight="1" x14ac:dyDescent="0.25">
      <c r="A51" s="138">
        <f>'Matrículas CET'!A49</f>
        <v>0</v>
      </c>
      <c r="B51" s="104" t="e">
        <f>'HORARIO 1'!#REF!</f>
        <v>#REF!</v>
      </c>
      <c r="C51" s="150">
        <f>'Matrículas CET'!C49</f>
        <v>0</v>
      </c>
      <c r="D51" s="150">
        <f>'Matrículas CET'!E49</f>
        <v>0</v>
      </c>
      <c r="E51" s="141" t="e">
        <f>'FASE 1'!#REF!</f>
        <v>#REF!</v>
      </c>
      <c r="F51" s="141" t="e">
        <f>'FASE 1'!#REF!</f>
        <v>#REF!</v>
      </c>
      <c r="G51" s="230" t="e">
        <f>'FASE 1'!#REF!</f>
        <v>#REF!</v>
      </c>
    </row>
    <row r="52" spans="1:7" ht="20.100000000000001" customHeight="1" x14ac:dyDescent="0.25">
      <c r="A52" s="138">
        <f>'Matrículas CET'!A50</f>
        <v>0</v>
      </c>
      <c r="B52" s="104" t="e">
        <f>'HORARIO 1'!#REF!</f>
        <v>#REF!</v>
      </c>
      <c r="C52" s="150">
        <f>'Matrículas CET'!C50</f>
        <v>0</v>
      </c>
      <c r="D52" s="150">
        <f>'Matrículas CET'!E50</f>
        <v>0</v>
      </c>
      <c r="E52" s="141" t="e">
        <f>'FASE 1'!#REF!</f>
        <v>#REF!</v>
      </c>
      <c r="F52" s="141" t="e">
        <f>'FASE 1'!#REF!</f>
        <v>#REF!</v>
      </c>
      <c r="G52" s="230" t="e">
        <f>'FASE 1'!#REF!</f>
        <v>#REF!</v>
      </c>
    </row>
    <row r="53" spans="1:7" ht="20.100000000000001" customHeight="1" x14ac:dyDescent="0.25">
      <c r="A53" s="138">
        <f>'Matrículas CET'!A51</f>
        <v>0</v>
      </c>
      <c r="B53" s="104" t="e">
        <f>'HORARIO 1'!#REF!</f>
        <v>#REF!</v>
      </c>
      <c r="C53" s="150">
        <f>'Matrículas CET'!C51</f>
        <v>0</v>
      </c>
      <c r="D53" s="150">
        <f>'Matrículas CET'!E51</f>
        <v>0</v>
      </c>
      <c r="E53" s="141" t="e">
        <f>'FASE 1'!#REF!</f>
        <v>#REF!</v>
      </c>
      <c r="F53" s="141" t="e">
        <f>'FASE 1'!#REF!</f>
        <v>#REF!</v>
      </c>
      <c r="G53" s="230" t="e">
        <f>'FASE 1'!#REF!</f>
        <v>#REF!</v>
      </c>
    </row>
    <row r="54" spans="1:7" ht="20.100000000000001" customHeight="1" thickBot="1" x14ac:dyDescent="0.3">
      <c r="A54" s="143">
        <f>'Matrículas CET'!A52</f>
        <v>0</v>
      </c>
      <c r="B54" s="106" t="e">
        <f>'HORARIO 1'!#REF!</f>
        <v>#REF!</v>
      </c>
      <c r="C54" s="152">
        <f>'Matrículas CET'!C52</f>
        <v>0</v>
      </c>
      <c r="D54" s="152">
        <f>'Matrículas CET'!E52</f>
        <v>0</v>
      </c>
      <c r="E54" s="144" t="e">
        <f>'FASE 1'!#REF!</f>
        <v>#REF!</v>
      </c>
      <c r="F54" s="144" t="e">
        <f>'FASE 1'!#REF!</f>
        <v>#REF!</v>
      </c>
      <c r="G54" s="232" t="e">
        <f>'FASE 1'!#REF!</f>
        <v>#REF!</v>
      </c>
    </row>
    <row r="55" spans="1:7" ht="13.5" thickTop="1" x14ac:dyDescent="0.2"/>
  </sheetData>
  <mergeCells count="9">
    <mergeCell ref="A1:G1"/>
    <mergeCell ref="A2:G2"/>
    <mergeCell ref="A3:A4"/>
    <mergeCell ref="B3:B4"/>
    <mergeCell ref="C3:C4"/>
    <mergeCell ref="G3:G4"/>
    <mergeCell ref="D3:D4"/>
    <mergeCell ref="E3:E4"/>
    <mergeCell ref="F3:F4"/>
  </mergeCells>
  <phoneticPr fontId="0" type="noConversion"/>
  <pageMargins left="0.39370078740157483" right="0.35433070866141736" top="1.1417322834645669" bottom="0.74803149606299213" header="0.27559055118110237" footer="0"/>
  <pageSetup paperSize="9" scale="75" orientation="landscape" horizontalDpi="300" verticalDpi="300" r:id="rId1"/>
  <headerFooter alignWithMargins="0">
    <oddHeader xml:space="preserve">&amp;L&amp;G&amp;C&amp;"Arial,Negrita Cursiva"&amp;14
V RAID Club Hípico el Corzo 2012
CEN 0* &amp;R&amp;"Arial Black,Normal"&amp;12&amp;G
&amp;D 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E54"/>
  <sheetViews>
    <sheetView showGridLines="0" topLeftCell="B1" zoomScaleNormal="100" workbookViewId="0">
      <selection activeCell="D60" sqref="D59:D60"/>
    </sheetView>
  </sheetViews>
  <sheetFormatPr baseColWidth="10" defaultRowHeight="12.75" x14ac:dyDescent="0.2"/>
  <cols>
    <col min="1" max="1" width="5.85546875" customWidth="1"/>
    <col min="2" max="2" width="9.140625" customWidth="1"/>
    <col min="3" max="4" width="35.7109375" customWidth="1"/>
  </cols>
  <sheetData>
    <row r="1" spans="2:5" ht="15.75" x14ac:dyDescent="0.25">
      <c r="B1" s="322" t="s">
        <v>28</v>
      </c>
      <c r="C1" s="322"/>
      <c r="D1" s="322"/>
      <c r="E1" s="322"/>
    </row>
    <row r="2" spans="2:5" ht="13.5" thickBot="1" x14ac:dyDescent="0.25"/>
    <row r="3" spans="2:5" ht="20.25" customHeight="1" thickTop="1" thickBot="1" x14ac:dyDescent="0.25">
      <c r="B3" s="154" t="s">
        <v>2</v>
      </c>
      <c r="C3" s="155" t="s">
        <v>0</v>
      </c>
      <c r="D3" s="155" t="s">
        <v>1</v>
      </c>
      <c r="E3" s="156" t="s">
        <v>18</v>
      </c>
    </row>
    <row r="4" spans="2:5" ht="14.1" customHeight="1" thickTop="1" x14ac:dyDescent="0.2">
      <c r="B4" s="233">
        <f>'Matrículas CET'!A3</f>
        <v>116</v>
      </c>
      <c r="C4" s="241" t="str">
        <f>'Matrículas CET'!C3</f>
        <v>JOSE LUIS BALSINHAS</v>
      </c>
      <c r="D4" s="241" t="str">
        <f>'Matrículas CET'!E3</f>
        <v>DIAMANT DES AYSSADES</v>
      </c>
      <c r="E4" s="234">
        <f>'FASE 1'!N9</f>
        <v>1.4351851851851505E-3</v>
      </c>
    </row>
    <row r="5" spans="2:5" ht="14.1" customHeight="1" x14ac:dyDescent="0.2">
      <c r="B5" s="235">
        <f>'Matrículas CET'!A4</f>
        <v>117</v>
      </c>
      <c r="C5" s="242" t="str">
        <f>'Matrículas CET'!C4</f>
        <v>JOAO PEDRO CARPINTEIRO</v>
      </c>
      <c r="D5" s="242" t="str">
        <f>'Matrículas CET'!E4</f>
        <v>KALKO DE NERAC</v>
      </c>
      <c r="E5" s="236">
        <f>'FASE 1'!N10</f>
        <v>4.0972222222222521E-3</v>
      </c>
    </row>
    <row r="6" spans="2:5" ht="14.1" customHeight="1" x14ac:dyDescent="0.2">
      <c r="B6" s="235">
        <f>'Matrículas CET'!A5</f>
        <v>118</v>
      </c>
      <c r="C6" s="242" t="str">
        <f>'Matrículas CET'!C5</f>
        <v>JAVIER GRAGERA</v>
      </c>
      <c r="D6" s="242" t="str">
        <f>'Matrículas CET'!E5</f>
        <v>AYSTIC DE PIBOUL</v>
      </c>
      <c r="E6" s="236">
        <f>'FASE 1'!N11</f>
        <v>1.0185185185185297E-3</v>
      </c>
    </row>
    <row r="7" spans="2:5" ht="14.1" customHeight="1" x14ac:dyDescent="0.2">
      <c r="B7" s="235">
        <f>'Matrículas CET'!A6</f>
        <v>108</v>
      </c>
      <c r="C7" s="242" t="str">
        <f>'Matrículas CET'!C6</f>
        <v>PABLO DELGADO</v>
      </c>
      <c r="D7" s="242" t="str">
        <f>'Matrículas CET'!E6</f>
        <v>ERET DE LUC</v>
      </c>
      <c r="E7" s="236">
        <f>'FASE 1'!N12</f>
        <v>2.0023148148147762E-3</v>
      </c>
    </row>
    <row r="8" spans="2:5" ht="14.1" customHeight="1" x14ac:dyDescent="0.2">
      <c r="B8" s="235">
        <f>'Matrículas CET'!A7</f>
        <v>120</v>
      </c>
      <c r="C8" s="242" t="str">
        <f>'Matrículas CET'!C7</f>
        <v>JOAO RODRIGUES</v>
      </c>
      <c r="D8" s="242" t="str">
        <f>'Matrículas CET'!E7</f>
        <v>EMIR DU BARTHAS</v>
      </c>
      <c r="E8" s="236">
        <f>'FASE 1'!N13</f>
        <v>1.7013888888888773E-3</v>
      </c>
    </row>
    <row r="9" spans="2:5" ht="14.1" customHeight="1" x14ac:dyDescent="0.2">
      <c r="B9" s="235">
        <f>'Matrículas CET'!A8</f>
        <v>121</v>
      </c>
      <c r="C9" s="242" t="str">
        <f>'Matrículas CET'!C8</f>
        <v>IVAN GASPAR</v>
      </c>
      <c r="D9" s="242" t="str">
        <f>'Matrículas CET'!E8</f>
        <v>SAULA</v>
      </c>
      <c r="E9" s="236">
        <f>'FASE 1'!N14</f>
        <v>3.310185185185166E-3</v>
      </c>
    </row>
    <row r="10" spans="2:5" ht="14.1" customHeight="1" x14ac:dyDescent="0.2">
      <c r="B10" s="235">
        <f>'Matrículas CET'!A9</f>
        <v>122</v>
      </c>
      <c r="C10" s="242" t="str">
        <f>'Matrículas CET'!C9</f>
        <v>NATALIA VILELA</v>
      </c>
      <c r="D10" s="242" t="str">
        <f>'Matrículas CET'!E9</f>
        <v>JALEO</v>
      </c>
      <c r="E10" s="236">
        <f>'FASE 1'!N15</f>
        <v>3.2523148148148606E-3</v>
      </c>
    </row>
    <row r="11" spans="2:5" ht="14.1" customHeight="1" x14ac:dyDescent="0.2">
      <c r="B11" s="235">
        <f>'Matrículas CET'!A10</f>
        <v>123</v>
      </c>
      <c r="C11" s="242" t="str">
        <f>'Matrículas CET'!C10</f>
        <v>CRISTINA LOBERA</v>
      </c>
      <c r="D11" s="242" t="str">
        <f>'Matrículas CET'!E10</f>
        <v>IAKARI BC FNMS</v>
      </c>
      <c r="E11" s="236">
        <f>'FASE 1'!N16</f>
        <v>1.4120370370370172E-3</v>
      </c>
    </row>
    <row r="12" spans="2:5" ht="14.1" customHeight="1" x14ac:dyDescent="0.2">
      <c r="B12" s="235">
        <f>'Matrículas CET'!A11</f>
        <v>119</v>
      </c>
      <c r="C12" s="242" t="str">
        <f>'Matrículas CET'!C11</f>
        <v>BELEN GARCIA ROJAS</v>
      </c>
      <c r="D12" s="242" t="str">
        <f>'Matrículas CET'!E11</f>
        <v>ADIR DE LIXUS</v>
      </c>
      <c r="E12" s="236">
        <f>'FASE 1'!N17</f>
        <v>1.435185185185206E-3</v>
      </c>
    </row>
    <row r="13" spans="2:5" ht="14.1" customHeight="1" x14ac:dyDescent="0.2">
      <c r="B13" s="235">
        <f>'Matrículas CET'!A12</f>
        <v>100</v>
      </c>
      <c r="C13" s="242" t="str">
        <f>'Matrículas CET'!C12</f>
        <v>JOSE ISIDRO SANTOLALLA</v>
      </c>
      <c r="D13" s="242" t="str">
        <f>'Matrículas CET'!E12</f>
        <v>ZIPI JS</v>
      </c>
      <c r="E13" s="236">
        <f>'FASE 1'!N18</f>
        <v>1.8981481481481488E-3</v>
      </c>
    </row>
    <row r="14" spans="2:5" ht="14.1" customHeight="1" x14ac:dyDescent="0.2">
      <c r="B14" s="235">
        <f>'Matrículas CET'!A13</f>
        <v>0</v>
      </c>
      <c r="C14" s="242">
        <f>'Matrículas CET'!C13</f>
        <v>0</v>
      </c>
      <c r="D14" s="242">
        <f>'Matrículas CET'!E13</f>
        <v>0</v>
      </c>
      <c r="E14" s="236">
        <f>'FASE 1'!N19</f>
        <v>0</v>
      </c>
    </row>
    <row r="15" spans="2:5" ht="14.1" customHeight="1" x14ac:dyDescent="0.2">
      <c r="B15" s="235">
        <f>'Matrículas CET'!A14</f>
        <v>0</v>
      </c>
      <c r="C15" s="242">
        <f>'Matrículas CET'!C14</f>
        <v>0</v>
      </c>
      <c r="D15" s="242">
        <f>'Matrículas CET'!E14</f>
        <v>0</v>
      </c>
      <c r="E15" s="236">
        <f>'FASE 1'!N20</f>
        <v>0</v>
      </c>
    </row>
    <row r="16" spans="2:5" ht="14.1" customHeight="1" x14ac:dyDescent="0.2">
      <c r="B16" s="235">
        <f>'Matrículas CET'!A15</f>
        <v>0</v>
      </c>
      <c r="C16" s="242">
        <f>'Matrículas CET'!C15</f>
        <v>0</v>
      </c>
      <c r="D16" s="242">
        <f>'Matrículas CET'!E15</f>
        <v>0</v>
      </c>
      <c r="E16" s="236">
        <f>'FASE 1'!N21</f>
        <v>0</v>
      </c>
    </row>
    <row r="17" spans="2:5" ht="14.1" customHeight="1" x14ac:dyDescent="0.2">
      <c r="B17" s="235">
        <f>'Matrículas CET'!A16</f>
        <v>0</v>
      </c>
      <c r="C17" s="242">
        <f>'Matrículas CET'!C16</f>
        <v>0</v>
      </c>
      <c r="D17" s="242">
        <f>'Matrículas CET'!E16</f>
        <v>0</v>
      </c>
      <c r="E17" s="236">
        <f>'FASE 1'!N22</f>
        <v>0</v>
      </c>
    </row>
    <row r="18" spans="2:5" ht="14.1" customHeight="1" x14ac:dyDescent="0.2">
      <c r="B18" s="235">
        <f>'Matrículas CET'!A17</f>
        <v>0</v>
      </c>
      <c r="C18" s="242">
        <f>'Matrículas CET'!C17</f>
        <v>0</v>
      </c>
      <c r="D18" s="242">
        <f>'Matrículas CET'!E17</f>
        <v>0</v>
      </c>
      <c r="E18" s="236">
        <f>'FASE 1'!N23</f>
        <v>0</v>
      </c>
    </row>
    <row r="19" spans="2:5" ht="14.1" customHeight="1" x14ac:dyDescent="0.2">
      <c r="B19" s="235">
        <f>'Matrículas CET'!A18</f>
        <v>0</v>
      </c>
      <c r="C19" s="242">
        <f>'Matrículas CET'!C18</f>
        <v>0</v>
      </c>
      <c r="D19" s="242">
        <f>'Matrículas CET'!E18</f>
        <v>0</v>
      </c>
      <c r="E19" s="236">
        <f>'FASE 1'!N24</f>
        <v>0</v>
      </c>
    </row>
    <row r="20" spans="2:5" ht="14.1" customHeight="1" x14ac:dyDescent="0.2">
      <c r="B20" s="235">
        <f>'Matrículas CET'!A19</f>
        <v>0</v>
      </c>
      <c r="C20" s="242">
        <f>'Matrículas CET'!C19</f>
        <v>0</v>
      </c>
      <c r="D20" s="242">
        <f>'Matrículas CET'!E19</f>
        <v>0</v>
      </c>
      <c r="E20" s="236">
        <f>'FASE 1'!N25</f>
        <v>0</v>
      </c>
    </row>
    <row r="21" spans="2:5" ht="14.1" customHeight="1" x14ac:dyDescent="0.2">
      <c r="B21" s="235">
        <f>'Matrículas CET'!A20</f>
        <v>0</v>
      </c>
      <c r="C21" s="242">
        <f>'Matrículas CET'!C20</f>
        <v>0</v>
      </c>
      <c r="D21" s="242">
        <f>'Matrículas CET'!E20</f>
        <v>0</v>
      </c>
      <c r="E21" s="236">
        <f>'FASE 1'!N26</f>
        <v>0</v>
      </c>
    </row>
    <row r="22" spans="2:5" ht="14.1" customHeight="1" x14ac:dyDescent="0.2">
      <c r="B22" s="235">
        <f>'Matrículas CET'!A21</f>
        <v>0</v>
      </c>
      <c r="C22" s="242">
        <f>'Matrículas CET'!C21</f>
        <v>0</v>
      </c>
      <c r="D22" s="242">
        <f>'Matrículas CET'!E21</f>
        <v>0</v>
      </c>
      <c r="E22" s="236">
        <f>'FASE 1'!N27</f>
        <v>0</v>
      </c>
    </row>
    <row r="23" spans="2:5" ht="14.1" customHeight="1" x14ac:dyDescent="0.2">
      <c r="B23" s="235">
        <f>'Matrículas CET'!A22</f>
        <v>0</v>
      </c>
      <c r="C23" s="242">
        <f>'Matrículas CET'!C22</f>
        <v>0</v>
      </c>
      <c r="D23" s="242">
        <f>'Matrículas CET'!E22</f>
        <v>0</v>
      </c>
      <c r="E23" s="236">
        <f>'FASE 1'!N28</f>
        <v>0</v>
      </c>
    </row>
    <row r="24" spans="2:5" ht="14.1" customHeight="1" x14ac:dyDescent="0.2">
      <c r="B24" s="235">
        <f>'Matrículas CET'!A23</f>
        <v>0</v>
      </c>
      <c r="C24" s="242">
        <f>'Matrículas CET'!C23</f>
        <v>0</v>
      </c>
      <c r="D24" s="242">
        <f>'Matrículas CET'!E23</f>
        <v>0</v>
      </c>
      <c r="E24" s="236">
        <f>'FASE 1'!N29</f>
        <v>0</v>
      </c>
    </row>
    <row r="25" spans="2:5" ht="14.1" customHeight="1" x14ac:dyDescent="0.2">
      <c r="B25" s="235">
        <f>'Matrículas CET'!A24</f>
        <v>0</v>
      </c>
      <c r="C25" s="242">
        <f>'Matrículas CET'!C24</f>
        <v>0</v>
      </c>
      <c r="D25" s="242">
        <f>'Matrículas CET'!E24</f>
        <v>0</v>
      </c>
      <c r="E25" s="236">
        <f>'FASE 1'!N30</f>
        <v>0</v>
      </c>
    </row>
    <row r="26" spans="2:5" ht="14.1" customHeight="1" x14ac:dyDescent="0.2">
      <c r="B26" s="235">
        <f>'Matrículas CET'!A25</f>
        <v>0</v>
      </c>
      <c r="C26" s="242">
        <f>'Matrículas CET'!C25</f>
        <v>0</v>
      </c>
      <c r="D26" s="242">
        <f>'Matrículas CET'!E25</f>
        <v>0</v>
      </c>
      <c r="E26" s="236">
        <f>'FASE 1'!N31</f>
        <v>0</v>
      </c>
    </row>
    <row r="27" spans="2:5" ht="14.1" customHeight="1" x14ac:dyDescent="0.2">
      <c r="B27" s="235">
        <f>'Matrículas CET'!A26</f>
        <v>0</v>
      </c>
      <c r="C27" s="242">
        <f>'Matrículas CET'!C26</f>
        <v>0</v>
      </c>
      <c r="D27" s="242">
        <f>'Matrículas CET'!E26</f>
        <v>0</v>
      </c>
      <c r="E27" s="236">
        <f>'FASE 1'!N32</f>
        <v>0</v>
      </c>
    </row>
    <row r="28" spans="2:5" ht="14.1" customHeight="1" x14ac:dyDescent="0.2">
      <c r="B28" s="235">
        <f>'Matrículas CET'!A27</f>
        <v>0</v>
      </c>
      <c r="C28" s="242">
        <f>'Matrículas CET'!C27</f>
        <v>0</v>
      </c>
      <c r="D28" s="242">
        <f>'Matrículas CET'!E27</f>
        <v>0</v>
      </c>
      <c r="E28" s="236">
        <f>'FASE 1'!N33</f>
        <v>0</v>
      </c>
    </row>
    <row r="29" spans="2:5" ht="14.1" customHeight="1" x14ac:dyDescent="0.2">
      <c r="B29" s="235">
        <f>'Matrículas CET'!A28</f>
        <v>0</v>
      </c>
      <c r="C29" s="242">
        <f>'Matrículas CET'!C28</f>
        <v>0</v>
      </c>
      <c r="D29" s="242">
        <f>'Matrículas CET'!E28</f>
        <v>0</v>
      </c>
      <c r="E29" s="236">
        <f>'FASE 1'!N34</f>
        <v>0</v>
      </c>
    </row>
    <row r="30" spans="2:5" ht="14.1" customHeight="1" x14ac:dyDescent="0.2">
      <c r="B30" s="235">
        <f>'Matrículas CET'!A29</f>
        <v>0</v>
      </c>
      <c r="C30" s="242">
        <f>'Matrículas CET'!C29</f>
        <v>0</v>
      </c>
      <c r="D30" s="242">
        <f>'Matrículas CET'!E29</f>
        <v>0</v>
      </c>
      <c r="E30" s="236">
        <f>'FASE 1'!N35</f>
        <v>0</v>
      </c>
    </row>
    <row r="31" spans="2:5" ht="14.1" customHeight="1" x14ac:dyDescent="0.2">
      <c r="B31" s="235">
        <f>'Matrículas CET'!A30</f>
        <v>0</v>
      </c>
      <c r="C31" s="242">
        <f>'Matrículas CET'!C30</f>
        <v>0</v>
      </c>
      <c r="D31" s="242">
        <f>'Matrículas CET'!E30</f>
        <v>0</v>
      </c>
      <c r="E31" s="236">
        <f>'FASE 1'!N36</f>
        <v>0</v>
      </c>
    </row>
    <row r="32" spans="2:5" ht="14.1" customHeight="1" x14ac:dyDescent="0.2">
      <c r="B32" s="235">
        <f>'Matrículas CET'!A31</f>
        <v>0</v>
      </c>
      <c r="C32" s="242">
        <f>'Matrículas CET'!C31</f>
        <v>0</v>
      </c>
      <c r="D32" s="242">
        <f>'Matrículas CET'!E31</f>
        <v>0</v>
      </c>
      <c r="E32" s="236">
        <f>'FASE 1'!N37</f>
        <v>0</v>
      </c>
    </row>
    <row r="33" spans="2:5" ht="14.1" customHeight="1" x14ac:dyDescent="0.2">
      <c r="B33" s="235">
        <f>'Matrículas CET'!A32</f>
        <v>0</v>
      </c>
      <c r="C33" s="242">
        <f>'Matrículas CET'!C32</f>
        <v>0</v>
      </c>
      <c r="D33" s="242">
        <f>'Matrículas CET'!E32</f>
        <v>0</v>
      </c>
      <c r="E33" s="236">
        <f>'FASE 1'!N38</f>
        <v>0</v>
      </c>
    </row>
    <row r="34" spans="2:5" ht="14.1" customHeight="1" x14ac:dyDescent="0.2">
      <c r="B34" s="235">
        <f>'Matrículas CET'!A33</f>
        <v>0</v>
      </c>
      <c r="C34" s="242">
        <f>'Matrículas CET'!C33</f>
        <v>0</v>
      </c>
      <c r="D34" s="242">
        <f>'Matrículas CET'!E33</f>
        <v>0</v>
      </c>
      <c r="E34" s="236">
        <f>'FASE 1'!N39</f>
        <v>0</v>
      </c>
    </row>
    <row r="35" spans="2:5" ht="14.1" customHeight="1" x14ac:dyDescent="0.2">
      <c r="B35" s="235">
        <f>'Matrículas CET'!A34</f>
        <v>0</v>
      </c>
      <c r="C35" s="242">
        <f>'Matrículas CET'!C34</f>
        <v>0</v>
      </c>
      <c r="D35" s="242">
        <f>'Matrículas CET'!E34</f>
        <v>0</v>
      </c>
      <c r="E35" s="236">
        <f>'FASE 1'!N40</f>
        <v>0</v>
      </c>
    </row>
    <row r="36" spans="2:5" ht="14.1" customHeight="1" x14ac:dyDescent="0.2">
      <c r="B36" s="235">
        <f>'Matrículas CET'!A35</f>
        <v>0</v>
      </c>
      <c r="C36" s="242">
        <f>'Matrículas CET'!C35</f>
        <v>0</v>
      </c>
      <c r="D36" s="242">
        <f>'Matrículas CET'!E35</f>
        <v>0</v>
      </c>
      <c r="E36" s="236">
        <f>'FASE 1'!N41</f>
        <v>0</v>
      </c>
    </row>
    <row r="37" spans="2:5" ht="14.1" customHeight="1" x14ac:dyDescent="0.2">
      <c r="B37" s="235">
        <f>'Matrículas CET'!A36</f>
        <v>0</v>
      </c>
      <c r="C37" s="242">
        <f>'Matrículas CET'!C36</f>
        <v>0</v>
      </c>
      <c r="D37" s="242">
        <f>'Matrículas CET'!E36</f>
        <v>0</v>
      </c>
      <c r="E37" s="236">
        <f>'FASE 1'!N42</f>
        <v>0</v>
      </c>
    </row>
    <row r="38" spans="2:5" ht="14.1" customHeight="1" x14ac:dyDescent="0.2">
      <c r="B38" s="235">
        <f>'Matrículas CET'!A37</f>
        <v>0</v>
      </c>
      <c r="C38" s="242">
        <f>'Matrículas CET'!C37</f>
        <v>0</v>
      </c>
      <c r="D38" s="242">
        <f>'Matrículas CET'!E37</f>
        <v>0</v>
      </c>
      <c r="E38" s="236">
        <f>'FASE 1'!N43</f>
        <v>0</v>
      </c>
    </row>
    <row r="39" spans="2:5" ht="14.1" customHeight="1" x14ac:dyDescent="0.2">
      <c r="B39" s="235">
        <f>'Matrículas CET'!A38</f>
        <v>0</v>
      </c>
      <c r="C39" s="242">
        <f>'Matrículas CET'!C38</f>
        <v>0</v>
      </c>
      <c r="D39" s="242">
        <f>'Matrículas CET'!E38</f>
        <v>0</v>
      </c>
      <c r="E39" s="236">
        <f>'FASE 1'!N44</f>
        <v>0</v>
      </c>
    </row>
    <row r="40" spans="2:5" ht="14.1" customHeight="1" x14ac:dyDescent="0.2">
      <c r="B40" s="235">
        <f>'Matrículas CET'!A39</f>
        <v>0</v>
      </c>
      <c r="C40" s="242">
        <f>'Matrículas CET'!C39</f>
        <v>0</v>
      </c>
      <c r="D40" s="242">
        <f>'Matrículas CET'!E39</f>
        <v>0</v>
      </c>
      <c r="E40" s="236">
        <f>'FASE 1'!N45</f>
        <v>0</v>
      </c>
    </row>
    <row r="41" spans="2:5" ht="14.1" customHeight="1" x14ac:dyDescent="0.2">
      <c r="B41" s="235">
        <f>'Matrículas CET'!A40</f>
        <v>0</v>
      </c>
      <c r="C41" s="242">
        <f>'Matrículas CET'!C40</f>
        <v>0</v>
      </c>
      <c r="D41" s="242">
        <f>'Matrículas CET'!E40</f>
        <v>0</v>
      </c>
      <c r="E41" s="236">
        <f>'FASE 1'!N46</f>
        <v>0</v>
      </c>
    </row>
    <row r="42" spans="2:5" ht="14.1" customHeight="1" x14ac:dyDescent="0.2">
      <c r="B42" s="235">
        <f>'Matrículas CET'!A41</f>
        <v>0</v>
      </c>
      <c r="C42" s="242">
        <f>'Matrículas CET'!C41</f>
        <v>0</v>
      </c>
      <c r="D42" s="242">
        <f>'Matrículas CET'!E41</f>
        <v>0</v>
      </c>
      <c r="E42" s="236" t="e">
        <f>'FASE 1'!#REF!</f>
        <v>#REF!</v>
      </c>
    </row>
    <row r="43" spans="2:5" ht="14.1" customHeight="1" x14ac:dyDescent="0.2">
      <c r="B43" s="235">
        <f>'Matrículas CET'!A42</f>
        <v>0</v>
      </c>
      <c r="C43" s="242">
        <f>'Matrículas CET'!C42</f>
        <v>0</v>
      </c>
      <c r="D43" s="242">
        <f>'Matrículas CET'!E42</f>
        <v>0</v>
      </c>
      <c r="E43" s="236" t="e">
        <f>'FASE 1'!#REF!</f>
        <v>#REF!</v>
      </c>
    </row>
    <row r="44" spans="2:5" ht="14.1" customHeight="1" x14ac:dyDescent="0.2">
      <c r="B44" s="235">
        <f>'Matrículas CET'!A43</f>
        <v>0</v>
      </c>
      <c r="C44" s="242">
        <f>'Matrículas CET'!C43</f>
        <v>0</v>
      </c>
      <c r="D44" s="242">
        <f>'Matrículas CET'!E43</f>
        <v>0</v>
      </c>
      <c r="E44" s="236" t="e">
        <f>'FASE 1'!#REF!</f>
        <v>#REF!</v>
      </c>
    </row>
    <row r="45" spans="2:5" ht="14.1" customHeight="1" x14ac:dyDescent="0.2">
      <c r="B45" s="235">
        <f>'Matrículas CET'!A44</f>
        <v>0</v>
      </c>
      <c r="C45" s="242">
        <f>'Matrículas CET'!C44</f>
        <v>0</v>
      </c>
      <c r="D45" s="242">
        <f>'Matrículas CET'!E44</f>
        <v>0</v>
      </c>
      <c r="E45" s="236" t="e">
        <f>'FASE 1'!#REF!</f>
        <v>#REF!</v>
      </c>
    </row>
    <row r="46" spans="2:5" ht="14.1" customHeight="1" x14ac:dyDescent="0.2">
      <c r="B46" s="235">
        <f>'Matrículas CET'!A45</f>
        <v>0</v>
      </c>
      <c r="C46" s="242">
        <f>'Matrículas CET'!C45</f>
        <v>0</v>
      </c>
      <c r="D46" s="242">
        <f>'Matrículas CET'!E45</f>
        <v>0</v>
      </c>
      <c r="E46" s="236" t="e">
        <f>'FASE 1'!#REF!</f>
        <v>#REF!</v>
      </c>
    </row>
    <row r="47" spans="2:5" ht="14.1" customHeight="1" x14ac:dyDescent="0.2">
      <c r="B47" s="235">
        <f>'Matrículas CET'!A46</f>
        <v>0</v>
      </c>
      <c r="C47" s="242">
        <f>'Matrículas CET'!C46</f>
        <v>0</v>
      </c>
      <c r="D47" s="242">
        <f>'Matrículas CET'!E46</f>
        <v>0</v>
      </c>
      <c r="E47" s="236" t="e">
        <f>'FASE 1'!#REF!</f>
        <v>#REF!</v>
      </c>
    </row>
    <row r="48" spans="2:5" ht="14.1" customHeight="1" x14ac:dyDescent="0.2">
      <c r="B48" s="235">
        <f>'Matrículas CET'!A47</f>
        <v>0</v>
      </c>
      <c r="C48" s="242">
        <f>'Matrículas CET'!C47</f>
        <v>0</v>
      </c>
      <c r="D48" s="242">
        <f>'Matrículas CET'!E47</f>
        <v>0</v>
      </c>
      <c r="E48" s="236" t="e">
        <f>'FASE 1'!#REF!</f>
        <v>#REF!</v>
      </c>
    </row>
    <row r="49" spans="2:5" ht="14.1" customHeight="1" x14ac:dyDescent="0.2">
      <c r="B49" s="235">
        <f>'Matrículas CET'!A48</f>
        <v>0</v>
      </c>
      <c r="C49" s="242">
        <f>'Matrículas CET'!C48</f>
        <v>0</v>
      </c>
      <c r="D49" s="242">
        <f>'Matrículas CET'!E48</f>
        <v>0</v>
      </c>
      <c r="E49" s="236" t="e">
        <f>'FASE 1'!#REF!</f>
        <v>#REF!</v>
      </c>
    </row>
    <row r="50" spans="2:5" ht="14.1" customHeight="1" x14ac:dyDescent="0.2">
      <c r="B50" s="235">
        <f>'Matrículas CET'!A49</f>
        <v>0</v>
      </c>
      <c r="C50" s="242">
        <f>'Matrículas CET'!C49</f>
        <v>0</v>
      </c>
      <c r="D50" s="242">
        <f>'Matrículas CET'!E49</f>
        <v>0</v>
      </c>
      <c r="E50" s="236" t="e">
        <f>'FASE 1'!#REF!</f>
        <v>#REF!</v>
      </c>
    </row>
    <row r="51" spans="2:5" ht="14.1" customHeight="1" x14ac:dyDescent="0.2">
      <c r="B51" s="235">
        <f>'Matrículas CET'!A50</f>
        <v>0</v>
      </c>
      <c r="C51" s="242">
        <f>'Matrículas CET'!C50</f>
        <v>0</v>
      </c>
      <c r="D51" s="242">
        <f>'Matrículas CET'!E50</f>
        <v>0</v>
      </c>
      <c r="E51" s="236" t="e">
        <f>'FASE 1'!#REF!</f>
        <v>#REF!</v>
      </c>
    </row>
    <row r="52" spans="2:5" ht="14.1" customHeight="1" x14ac:dyDescent="0.2">
      <c r="B52" s="235">
        <f>'Matrículas CET'!A51</f>
        <v>0</v>
      </c>
      <c r="C52" s="242">
        <f>'Matrículas CET'!C51</f>
        <v>0</v>
      </c>
      <c r="D52" s="242">
        <f>'Matrículas CET'!E51</f>
        <v>0</v>
      </c>
      <c r="E52" s="236" t="e">
        <f>'FASE 1'!#REF!</f>
        <v>#REF!</v>
      </c>
    </row>
    <row r="53" spans="2:5" ht="14.1" customHeight="1" thickBot="1" x14ac:dyDescent="0.25">
      <c r="B53" s="237">
        <f>'Matrículas CET'!A52</f>
        <v>0</v>
      </c>
      <c r="C53" s="243">
        <f>'Matrículas CET'!C52</f>
        <v>0</v>
      </c>
      <c r="D53" s="243">
        <f>'Matrículas CET'!E52</f>
        <v>0</v>
      </c>
      <c r="E53" s="238" t="e">
        <f>'FASE 1'!#REF!</f>
        <v>#REF!</v>
      </c>
    </row>
    <row r="54" spans="2:5" ht="13.5" thickTop="1" x14ac:dyDescent="0.2"/>
  </sheetData>
  <mergeCells count="1">
    <mergeCell ref="B1:E1"/>
  </mergeCells>
  <phoneticPr fontId="0" type="noConversion"/>
  <pageMargins left="0.19685039370078741" right="0.15748031496062992" top="1.299212598425197" bottom="0.15748031496062992" header="0.19685039370078741" footer="0"/>
  <pageSetup paperSize="9" orientation="portrait" horizontalDpi="4294967292" r:id="rId1"/>
  <headerFooter alignWithMargins="0">
    <oddHeader>&amp;L&amp;G&amp;C&amp;"Arial,Negrita"&amp;12V RAID Club Hípico el Corzo 2012
CEN 0* &amp;R&amp;"Arial,Negrita"&amp;11&amp;G
&amp;D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42"/>
  <sheetViews>
    <sheetView showGridLines="0" zoomScaleNormal="100" workbookViewId="0">
      <selection activeCell="A43" sqref="A43:XFD43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5.7109375" customWidth="1"/>
  </cols>
  <sheetData>
    <row r="1" spans="1:4" ht="27" customHeight="1" x14ac:dyDescent="0.3">
      <c r="A1" s="300" t="s">
        <v>8</v>
      </c>
      <c r="B1" s="301"/>
      <c r="C1" s="301"/>
      <c r="D1" s="302"/>
    </row>
    <row r="2" spans="1:4" ht="24.75" customHeight="1" thickBot="1" x14ac:dyDescent="0.35">
      <c r="A2" s="303" t="s">
        <v>24</v>
      </c>
      <c r="B2" s="304"/>
      <c r="C2" s="304"/>
      <c r="D2" s="305"/>
    </row>
    <row r="3" spans="1:4" x14ac:dyDescent="0.2">
      <c r="A3" s="323" t="s">
        <v>9</v>
      </c>
      <c r="B3" s="325" t="s">
        <v>5</v>
      </c>
      <c r="C3" s="327" t="s">
        <v>0</v>
      </c>
      <c r="D3" s="327" t="s">
        <v>1</v>
      </c>
    </row>
    <row r="4" spans="1:4" ht="13.5" thickBot="1" x14ac:dyDescent="0.25">
      <c r="A4" s="324"/>
      <c r="B4" s="326"/>
      <c r="C4" s="328"/>
      <c r="D4" s="328"/>
    </row>
    <row r="5" spans="1:4" ht="17.100000000000001" customHeight="1" thickTop="1" x14ac:dyDescent="0.25">
      <c r="A5" s="86">
        <f>'Matrículas CET'!A3</f>
        <v>116</v>
      </c>
      <c r="B5" s="102">
        <f>+'FASE 1'!H9+'FASE 1'!$I$4</f>
        <v>0.49070601851851847</v>
      </c>
      <c r="C5" s="87" t="str">
        <f>'Matrículas CET'!C3</f>
        <v>JOSE LUIS BALSINHAS</v>
      </c>
      <c r="D5" s="103" t="str">
        <f>'Matrículas CET'!E3</f>
        <v>DIAMANT DES AYSSADES</v>
      </c>
    </row>
    <row r="6" spans="1:4" ht="17.100000000000001" customHeight="1" x14ac:dyDescent="0.25">
      <c r="A6" s="91">
        <f>'Matrículas CET'!A4</f>
        <v>117</v>
      </c>
      <c r="B6" s="104">
        <f>+'FASE 1'!H10+'FASE 1'!$I$4</f>
        <v>0.49755787037037036</v>
      </c>
      <c r="C6" s="150" t="str">
        <f>'Matrículas CET'!C4</f>
        <v>JOAO PEDRO CARPINTEIRO</v>
      </c>
      <c r="D6" s="105" t="str">
        <f>'Matrículas CET'!E4</f>
        <v>KALKO DE NERAC</v>
      </c>
    </row>
    <row r="7" spans="1:4" ht="17.100000000000001" customHeight="1" x14ac:dyDescent="0.25">
      <c r="A7" s="96">
        <f>'Matrículas CET'!A5</f>
        <v>118</v>
      </c>
      <c r="B7" s="104">
        <f>+'FASE 1'!H11+'FASE 1'!$I$4</f>
        <v>0.49444444444444446</v>
      </c>
      <c r="C7" s="150" t="str">
        <f>'Matrículas CET'!C5</f>
        <v>JAVIER GRAGERA</v>
      </c>
      <c r="D7" s="105" t="str">
        <f>'Matrículas CET'!E5</f>
        <v>AYSTIC DE PIBOUL</v>
      </c>
    </row>
    <row r="8" spans="1:4" ht="17.100000000000001" customHeight="1" x14ac:dyDescent="0.25">
      <c r="A8" s="96">
        <f>'Matrículas CET'!A6</f>
        <v>108</v>
      </c>
      <c r="B8" s="104">
        <f>+'FASE 1'!H12+'FASE 1'!$I$4</f>
        <v>0.49545138888888884</v>
      </c>
      <c r="C8" s="150" t="str">
        <f>'Matrículas CET'!C6</f>
        <v>PABLO DELGADO</v>
      </c>
      <c r="D8" s="105" t="str">
        <f>'Matrículas CET'!E6</f>
        <v>ERET DE LUC</v>
      </c>
    </row>
    <row r="9" spans="1:4" ht="17.100000000000001" customHeight="1" x14ac:dyDescent="0.25">
      <c r="A9" s="96">
        <f>'Matrículas CET'!A7</f>
        <v>120</v>
      </c>
      <c r="B9" s="104">
        <f>+'FASE 1'!H13+'FASE 1'!$I$4</f>
        <v>0.49513888888888885</v>
      </c>
      <c r="C9" s="150" t="str">
        <f>'Matrículas CET'!C7</f>
        <v>JOAO RODRIGUES</v>
      </c>
      <c r="D9" s="105" t="str">
        <f>'Matrículas CET'!E7</f>
        <v>EMIR DU BARTHAS</v>
      </c>
    </row>
    <row r="10" spans="1:4" ht="17.100000000000001" customHeight="1" x14ac:dyDescent="0.25">
      <c r="A10" s="96">
        <f>'Matrículas CET'!A8</f>
        <v>121</v>
      </c>
      <c r="B10" s="104">
        <f>+'FASE 1'!H14+'FASE 1'!$I$4</f>
        <v>0.48185185185185181</v>
      </c>
      <c r="C10" s="150" t="str">
        <f>'Matrículas CET'!C8</f>
        <v>IVAN GASPAR</v>
      </c>
      <c r="D10" s="105" t="str">
        <f>'Matrículas CET'!E8</f>
        <v>SAULA</v>
      </c>
    </row>
    <row r="11" spans="1:4" ht="17.100000000000001" customHeight="1" x14ac:dyDescent="0.25">
      <c r="A11" s="96">
        <f>'Matrículas CET'!A9</f>
        <v>122</v>
      </c>
      <c r="B11" s="104">
        <f>+'FASE 1'!H15+'FASE 1'!$I$4</f>
        <v>0.48177083333333331</v>
      </c>
      <c r="C11" s="150" t="str">
        <f>'Matrículas CET'!C9</f>
        <v>NATALIA VILELA</v>
      </c>
      <c r="D11" s="105" t="str">
        <f>'Matrículas CET'!E9</f>
        <v>JALEO</v>
      </c>
    </row>
    <row r="12" spans="1:4" ht="17.100000000000001" customHeight="1" x14ac:dyDescent="0.25">
      <c r="A12" s="96">
        <f>'Matrículas CET'!A10</f>
        <v>123</v>
      </c>
      <c r="B12" s="104">
        <f>+'FASE 1'!H16+'FASE 1'!$I$4</f>
        <v>0.4906712962962963</v>
      </c>
      <c r="C12" s="150" t="str">
        <f>'Matrículas CET'!C10</f>
        <v>CRISTINA LOBERA</v>
      </c>
      <c r="D12" s="105" t="str">
        <f>'Matrículas CET'!E10</f>
        <v>IAKARI BC FNMS</v>
      </c>
    </row>
    <row r="13" spans="1:4" ht="17.100000000000001" customHeight="1" x14ac:dyDescent="0.25">
      <c r="A13" s="96">
        <f>'Matrículas CET'!A11</f>
        <v>119</v>
      </c>
      <c r="B13" s="104">
        <f>+'FASE 1'!H17+'FASE 1'!$I$4</f>
        <v>0.49068287037037034</v>
      </c>
      <c r="C13" s="150" t="str">
        <f>'Matrículas CET'!C11</f>
        <v>BELEN GARCIA ROJAS</v>
      </c>
      <c r="D13" s="105" t="str">
        <f>'Matrículas CET'!E11</f>
        <v>ADIR DE LIXUS</v>
      </c>
    </row>
    <row r="14" spans="1:4" ht="17.100000000000001" customHeight="1" x14ac:dyDescent="0.25">
      <c r="A14" s="96">
        <f>'Matrículas CET'!A12</f>
        <v>100</v>
      </c>
      <c r="B14" s="104">
        <f>+'FASE 1'!H18+'FASE 1'!$I$4</f>
        <v>0.48042824074074075</v>
      </c>
      <c r="C14" s="150" t="str">
        <f>'Matrículas CET'!C12</f>
        <v>JOSE ISIDRO SANTOLALLA</v>
      </c>
      <c r="D14" s="105" t="str">
        <f>'Matrículas CET'!E12</f>
        <v>ZIPI JS</v>
      </c>
    </row>
    <row r="15" spans="1:4" ht="17.100000000000001" customHeight="1" x14ac:dyDescent="0.25">
      <c r="A15" s="96">
        <f>'Matrículas CET'!A13</f>
        <v>0</v>
      </c>
      <c r="B15" s="104">
        <f>+'FASE 1'!H19+'FASE 1'!$I$4</f>
        <v>2.0833333333333332E-2</v>
      </c>
      <c r="C15" s="150">
        <f>'Matrículas CET'!C13</f>
        <v>0</v>
      </c>
      <c r="D15" s="105">
        <f>'Matrículas CET'!E13</f>
        <v>0</v>
      </c>
    </row>
    <row r="16" spans="1:4" ht="17.100000000000001" customHeight="1" x14ac:dyDescent="0.25">
      <c r="A16" s="96">
        <f>'Matrículas CET'!A14</f>
        <v>0</v>
      </c>
      <c r="B16" s="104">
        <f>+'FASE 1'!H20+'FASE 1'!$I$4</f>
        <v>2.0833333333333332E-2</v>
      </c>
      <c r="C16" s="150">
        <f>'Matrículas CET'!C14</f>
        <v>0</v>
      </c>
      <c r="D16" s="105">
        <f>'Matrículas CET'!E14</f>
        <v>0</v>
      </c>
    </row>
    <row r="17" spans="1:4" ht="17.100000000000001" customHeight="1" x14ac:dyDescent="0.25">
      <c r="A17" s="96">
        <f>'Matrículas CET'!A15</f>
        <v>0</v>
      </c>
      <c r="B17" s="104">
        <f>+'FASE 1'!H21+'FASE 1'!$I$4</f>
        <v>2.0833333333333332E-2</v>
      </c>
      <c r="C17" s="150">
        <f>'Matrículas CET'!C15</f>
        <v>0</v>
      </c>
      <c r="D17" s="105">
        <f>'Matrículas CET'!E15</f>
        <v>0</v>
      </c>
    </row>
    <row r="18" spans="1:4" ht="17.100000000000001" customHeight="1" x14ac:dyDescent="0.25">
      <c r="A18" s="96">
        <f>'Matrículas CET'!A16</f>
        <v>0</v>
      </c>
      <c r="B18" s="104">
        <f>+'FASE 1'!H22+'FASE 1'!$I$4</f>
        <v>2.0833333333333332E-2</v>
      </c>
      <c r="C18" s="150">
        <f>'Matrículas CET'!C16</f>
        <v>0</v>
      </c>
      <c r="D18" s="105">
        <f>'Matrículas CET'!E16</f>
        <v>0</v>
      </c>
    </row>
    <row r="19" spans="1:4" ht="17.100000000000001" customHeight="1" x14ac:dyDescent="0.25">
      <c r="A19" s="96">
        <f>'Matrículas CET'!A17</f>
        <v>0</v>
      </c>
      <c r="B19" s="104">
        <f>+'FASE 1'!H23+'FASE 1'!$I$4</f>
        <v>2.0833333333333332E-2</v>
      </c>
      <c r="C19" s="150">
        <f>'Matrículas CET'!C17</f>
        <v>0</v>
      </c>
      <c r="D19" s="105">
        <f>'Matrículas CET'!E17</f>
        <v>0</v>
      </c>
    </row>
    <row r="20" spans="1:4" ht="17.100000000000001" customHeight="1" x14ac:dyDescent="0.25">
      <c r="A20" s="96">
        <f>'Matrículas CET'!A18</f>
        <v>0</v>
      </c>
      <c r="B20" s="104">
        <f>+'FASE 1'!H24+'FASE 1'!$I$4</f>
        <v>2.0833333333333332E-2</v>
      </c>
      <c r="C20" s="150">
        <f>'Matrículas CET'!C18</f>
        <v>0</v>
      </c>
      <c r="D20" s="105">
        <f>'Matrículas CET'!E18</f>
        <v>0</v>
      </c>
    </row>
    <row r="21" spans="1:4" ht="17.100000000000001" customHeight="1" x14ac:dyDescent="0.25">
      <c r="A21" s="96">
        <f>'Matrículas CET'!A19</f>
        <v>0</v>
      </c>
      <c r="B21" s="104">
        <f>+'FASE 1'!H25+'FASE 1'!$I$4</f>
        <v>2.0833333333333332E-2</v>
      </c>
      <c r="C21" s="150">
        <f>'Matrículas CET'!C19</f>
        <v>0</v>
      </c>
      <c r="D21" s="105">
        <f>'Matrículas CET'!E19</f>
        <v>0</v>
      </c>
    </row>
    <row r="22" spans="1:4" ht="17.100000000000001" customHeight="1" x14ac:dyDescent="0.25">
      <c r="A22" s="96">
        <f>'Matrículas CET'!A20</f>
        <v>0</v>
      </c>
      <c r="B22" s="104">
        <f>+'FASE 1'!H26+'FASE 1'!$I$4</f>
        <v>2.0833333333333332E-2</v>
      </c>
      <c r="C22" s="150">
        <f>'Matrículas CET'!C20</f>
        <v>0</v>
      </c>
      <c r="D22" s="105">
        <f>'Matrículas CET'!E20</f>
        <v>0</v>
      </c>
    </row>
    <row r="23" spans="1:4" ht="17.100000000000001" customHeight="1" x14ac:dyDescent="0.25">
      <c r="A23" s="96">
        <f>'Matrículas CET'!A21</f>
        <v>0</v>
      </c>
      <c r="B23" s="104">
        <f>+'FASE 1'!H27+'FASE 1'!$I$4</f>
        <v>2.0833333333333332E-2</v>
      </c>
      <c r="C23" s="150">
        <f>'Matrículas CET'!C21</f>
        <v>0</v>
      </c>
      <c r="D23" s="105">
        <f>'Matrículas CET'!E21</f>
        <v>0</v>
      </c>
    </row>
    <row r="24" spans="1:4" ht="17.100000000000001" customHeight="1" x14ac:dyDescent="0.25">
      <c r="A24" s="96">
        <f>'Matrículas CET'!A22</f>
        <v>0</v>
      </c>
      <c r="B24" s="104">
        <f>+'FASE 1'!H28+'FASE 1'!$I$4</f>
        <v>2.0833333333333332E-2</v>
      </c>
      <c r="C24" s="150">
        <f>'Matrículas CET'!C22</f>
        <v>0</v>
      </c>
      <c r="D24" s="105">
        <f>'Matrículas CET'!E22</f>
        <v>0</v>
      </c>
    </row>
    <row r="25" spans="1:4" ht="17.100000000000001" customHeight="1" x14ac:dyDescent="0.25">
      <c r="A25" s="96">
        <f>'Matrículas CET'!A23</f>
        <v>0</v>
      </c>
      <c r="B25" s="104">
        <f>+'FASE 1'!H29+'FASE 1'!$I$4</f>
        <v>2.0833333333333332E-2</v>
      </c>
      <c r="C25" s="150">
        <f>'Matrículas CET'!C23</f>
        <v>0</v>
      </c>
      <c r="D25" s="105">
        <f>'Matrículas CET'!E23</f>
        <v>0</v>
      </c>
    </row>
    <row r="26" spans="1:4" ht="17.100000000000001" customHeight="1" x14ac:dyDescent="0.25">
      <c r="A26" s="96">
        <f>'Matrículas CET'!A24</f>
        <v>0</v>
      </c>
      <c r="B26" s="104">
        <f>+'FASE 1'!H30+'FASE 1'!$I$4</f>
        <v>2.0833333333333332E-2</v>
      </c>
      <c r="C26" s="150">
        <f>'Matrículas CET'!C24</f>
        <v>0</v>
      </c>
      <c r="D26" s="105">
        <f>'Matrículas CET'!E24</f>
        <v>0</v>
      </c>
    </row>
    <row r="27" spans="1:4" ht="17.100000000000001" customHeight="1" x14ac:dyDescent="0.25">
      <c r="A27" s="96">
        <f>'Matrículas CET'!A25</f>
        <v>0</v>
      </c>
      <c r="B27" s="104">
        <f>+'FASE 1'!H31+'FASE 1'!$I$4</f>
        <v>2.0833333333333332E-2</v>
      </c>
      <c r="C27" s="150">
        <f>'Matrículas CET'!C25</f>
        <v>0</v>
      </c>
      <c r="D27" s="105">
        <f>'Matrículas CET'!E25</f>
        <v>0</v>
      </c>
    </row>
    <row r="28" spans="1:4" ht="17.100000000000001" customHeight="1" x14ac:dyDescent="0.25">
      <c r="A28" s="96">
        <f>'Matrículas CET'!A26</f>
        <v>0</v>
      </c>
      <c r="B28" s="104">
        <f>+'FASE 1'!H32+'FASE 1'!$I$4</f>
        <v>2.0833333333333332E-2</v>
      </c>
      <c r="C28" s="150">
        <f>'Matrículas CET'!C26</f>
        <v>0</v>
      </c>
      <c r="D28" s="105">
        <f>'Matrículas CET'!E26</f>
        <v>0</v>
      </c>
    </row>
    <row r="29" spans="1:4" ht="17.100000000000001" customHeight="1" x14ac:dyDescent="0.25">
      <c r="A29" s="96">
        <f>'Matrículas CET'!A27</f>
        <v>0</v>
      </c>
      <c r="B29" s="104">
        <f>+'FASE 1'!H33+'FASE 1'!$I$4</f>
        <v>2.0833333333333332E-2</v>
      </c>
      <c r="C29" s="150">
        <f>'Matrículas CET'!C27</f>
        <v>0</v>
      </c>
      <c r="D29" s="105">
        <f>'Matrículas CET'!E27</f>
        <v>0</v>
      </c>
    </row>
    <row r="30" spans="1:4" ht="17.100000000000001" customHeight="1" x14ac:dyDescent="0.25">
      <c r="A30" s="96">
        <f>'Matrículas CET'!A28</f>
        <v>0</v>
      </c>
      <c r="B30" s="104">
        <f>+'FASE 1'!H34+'FASE 1'!$I$4</f>
        <v>2.0833333333333332E-2</v>
      </c>
      <c r="C30" s="150">
        <f>'Matrículas CET'!C28</f>
        <v>0</v>
      </c>
      <c r="D30" s="105">
        <f>'Matrículas CET'!E28</f>
        <v>0</v>
      </c>
    </row>
    <row r="31" spans="1:4" ht="17.100000000000001" customHeight="1" x14ac:dyDescent="0.25">
      <c r="A31" s="96">
        <f>'Matrículas CET'!A29</f>
        <v>0</v>
      </c>
      <c r="B31" s="104">
        <f>+'FASE 1'!H35+'FASE 1'!$I$4</f>
        <v>2.0833333333333332E-2</v>
      </c>
      <c r="C31" s="150">
        <f>'Matrículas CET'!C29</f>
        <v>0</v>
      </c>
      <c r="D31" s="105">
        <f>'Matrículas CET'!E29</f>
        <v>0</v>
      </c>
    </row>
    <row r="32" spans="1:4" ht="17.100000000000001" customHeight="1" x14ac:dyDescent="0.25">
      <c r="A32" s="96">
        <f>'Matrículas CET'!A30</f>
        <v>0</v>
      </c>
      <c r="B32" s="104">
        <f>+'FASE 1'!H36+'FASE 1'!$I$4</f>
        <v>2.0833333333333332E-2</v>
      </c>
      <c r="C32" s="150">
        <f>'Matrículas CET'!C30</f>
        <v>0</v>
      </c>
      <c r="D32" s="105">
        <f>'Matrículas CET'!E30</f>
        <v>0</v>
      </c>
    </row>
    <row r="33" spans="1:4" ht="17.100000000000001" customHeight="1" x14ac:dyDescent="0.25">
      <c r="A33" s="96">
        <f>'Matrículas CET'!A31</f>
        <v>0</v>
      </c>
      <c r="B33" s="104">
        <f>+'FASE 1'!H37+'FASE 1'!$I$4</f>
        <v>2.0833333333333332E-2</v>
      </c>
      <c r="C33" s="150">
        <f>'Matrículas CET'!C31</f>
        <v>0</v>
      </c>
      <c r="D33" s="105">
        <f>'Matrículas CET'!E31</f>
        <v>0</v>
      </c>
    </row>
    <row r="34" spans="1:4" ht="17.100000000000001" customHeight="1" x14ac:dyDescent="0.25">
      <c r="A34" s="96">
        <f>'Matrículas CET'!A32</f>
        <v>0</v>
      </c>
      <c r="B34" s="104">
        <f>+'FASE 1'!H38+'FASE 1'!$I$4</f>
        <v>2.0833333333333332E-2</v>
      </c>
      <c r="C34" s="150">
        <f>'Matrículas CET'!C32</f>
        <v>0</v>
      </c>
      <c r="D34" s="105">
        <f>'Matrículas CET'!E32</f>
        <v>0</v>
      </c>
    </row>
    <row r="35" spans="1:4" ht="17.100000000000001" customHeight="1" x14ac:dyDescent="0.25">
      <c r="A35" s="96">
        <f>'Matrículas CET'!A33</f>
        <v>0</v>
      </c>
      <c r="B35" s="104">
        <f>+'FASE 1'!H39+'FASE 1'!$I$4</f>
        <v>2.0833333333333332E-2</v>
      </c>
      <c r="C35" s="150">
        <f>'Matrículas CET'!C33</f>
        <v>0</v>
      </c>
      <c r="D35" s="105">
        <f>'Matrículas CET'!E33</f>
        <v>0</v>
      </c>
    </row>
    <row r="36" spans="1:4" ht="17.100000000000001" customHeight="1" x14ac:dyDescent="0.25">
      <c r="A36" s="96">
        <f>'Matrículas CET'!A34</f>
        <v>0</v>
      </c>
      <c r="B36" s="104">
        <f>+'FASE 1'!H40+'FASE 1'!$I$4</f>
        <v>2.0833333333333332E-2</v>
      </c>
      <c r="C36" s="150">
        <f>'Matrículas CET'!C34</f>
        <v>0</v>
      </c>
      <c r="D36" s="105">
        <f>'Matrículas CET'!E34</f>
        <v>0</v>
      </c>
    </row>
    <row r="37" spans="1:4" ht="17.100000000000001" customHeight="1" x14ac:dyDescent="0.25">
      <c r="A37" s="96">
        <f>'Matrículas CET'!A35</f>
        <v>0</v>
      </c>
      <c r="B37" s="104">
        <f>+'FASE 1'!H41+'FASE 1'!$I$4</f>
        <v>2.0833333333333332E-2</v>
      </c>
      <c r="C37" s="150">
        <f>'Matrículas CET'!C35</f>
        <v>0</v>
      </c>
      <c r="D37" s="105">
        <f>'Matrículas CET'!E35</f>
        <v>0</v>
      </c>
    </row>
    <row r="38" spans="1:4" ht="17.100000000000001" customHeight="1" x14ac:dyDescent="0.25">
      <c r="A38" s="96">
        <f>'Matrículas CET'!A36</f>
        <v>0</v>
      </c>
      <c r="B38" s="104">
        <f>+'FASE 1'!H42+'FASE 1'!$I$4</f>
        <v>2.0833333333333332E-2</v>
      </c>
      <c r="C38" s="150">
        <f>'Matrículas CET'!C36</f>
        <v>0</v>
      </c>
      <c r="D38" s="105">
        <f>'Matrículas CET'!E36</f>
        <v>0</v>
      </c>
    </row>
    <row r="39" spans="1:4" ht="17.100000000000001" customHeight="1" x14ac:dyDescent="0.25">
      <c r="A39" s="96">
        <f>'Matrículas CET'!A37</f>
        <v>0</v>
      </c>
      <c r="B39" s="104">
        <f>+'FASE 1'!H43+'FASE 1'!$I$4</f>
        <v>2.0833333333333332E-2</v>
      </c>
      <c r="C39" s="150">
        <f>'Matrículas CET'!C37</f>
        <v>0</v>
      </c>
      <c r="D39" s="105">
        <f>'Matrículas CET'!E37</f>
        <v>0</v>
      </c>
    </row>
    <row r="40" spans="1:4" ht="17.100000000000001" customHeight="1" x14ac:dyDescent="0.25">
      <c r="A40" s="96">
        <f>'Matrículas CET'!A38</f>
        <v>0</v>
      </c>
      <c r="B40" s="104">
        <f>+'FASE 1'!H44+'FASE 1'!$I$4</f>
        <v>2.0833333333333332E-2</v>
      </c>
      <c r="C40" s="150">
        <f>'Matrículas CET'!C38</f>
        <v>0</v>
      </c>
      <c r="D40" s="105">
        <f>'Matrículas CET'!E38</f>
        <v>0</v>
      </c>
    </row>
    <row r="41" spans="1:4" ht="17.100000000000001" customHeight="1" x14ac:dyDescent="0.25">
      <c r="A41" s="96">
        <f>'Matrículas CET'!A39</f>
        <v>0</v>
      </c>
      <c r="B41" s="104">
        <f>+'FASE 1'!H45+'FASE 1'!$I$4</f>
        <v>2.0833333333333332E-2</v>
      </c>
      <c r="C41" s="150">
        <f>'Matrículas CET'!C39</f>
        <v>0</v>
      </c>
      <c r="D41" s="105">
        <f>'Matrículas CET'!E39</f>
        <v>0</v>
      </c>
    </row>
    <row r="42" spans="1:4" ht="17.100000000000001" customHeight="1" x14ac:dyDescent="0.25">
      <c r="A42" s="96">
        <f>'Matrículas CET'!A40</f>
        <v>0</v>
      </c>
      <c r="B42" s="104">
        <f>+'FASE 1'!H46+'FASE 1'!$I$4</f>
        <v>2.0833333333333332E-2</v>
      </c>
      <c r="C42" s="150">
        <f>'Matrículas CET'!C40</f>
        <v>0</v>
      </c>
      <c r="D42" s="105">
        <f>'Matrículas CET'!E40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0" type="noConversion"/>
  <printOptions horizontalCentered="1"/>
  <pageMargins left="0.31496062992125984" right="0.35433070866141736" top="1.3779527559055118" bottom="0.39370078740157483" header="0.27559055118110237" footer="0"/>
  <pageSetup paperSize="9" orientation="portrait" horizontalDpi="4294967292" r:id="rId1"/>
  <headerFooter alignWithMargins="0">
    <oddHeader xml:space="preserve">&amp;L&amp;G&amp;C&amp;"Arial,Negrita Cursiva"&amp;14XX RAID El Corzo 
Copa Federación CET 60 &amp;R&amp;"Arial Black,Normal"&amp;12&amp;G
&amp;D 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Q46"/>
  <sheetViews>
    <sheetView showGridLines="0" zoomScale="90" zoomScaleNormal="90" zoomScaleSheetLayoutView="80" workbookViewId="0">
      <selection activeCell="H18" sqref="H18"/>
    </sheetView>
  </sheetViews>
  <sheetFormatPr baseColWidth="10" defaultRowHeight="12.75" x14ac:dyDescent="0.2"/>
  <cols>
    <col min="1" max="1" width="6.42578125" customWidth="1"/>
    <col min="2" max="2" width="6.7109375" bestFit="1" customWidth="1"/>
    <col min="3" max="4" width="33.7109375" customWidth="1"/>
    <col min="5" max="5" width="4.85546875" bestFit="1" customWidth="1"/>
    <col min="6" max="6" width="8.85546875" customWidth="1"/>
    <col min="7" max="7" width="9.7109375" customWidth="1"/>
    <col min="8" max="8" width="8.5703125" customWidth="1"/>
    <col min="9" max="9" width="9.7109375" customWidth="1"/>
    <col min="10" max="10" width="9.42578125" customWidth="1"/>
    <col min="11" max="11" width="9.140625" hidden="1" customWidth="1"/>
    <col min="12" max="13" width="10.7109375" hidden="1" customWidth="1"/>
    <col min="14" max="14" width="8" customWidth="1"/>
    <col min="15" max="16" width="10.85546875" customWidth="1"/>
    <col min="17" max="17" width="11.85546875" customWidth="1"/>
    <col min="18" max="18" width="9.28515625" bestFit="1" customWidth="1"/>
    <col min="19" max="19" width="9.28515625" customWidth="1"/>
    <col min="20" max="20" width="13.140625" bestFit="1" customWidth="1"/>
    <col min="21" max="21" width="4.42578125" customWidth="1"/>
    <col min="22" max="22" width="4.5703125" customWidth="1"/>
    <col min="23" max="23" width="2.7109375" customWidth="1"/>
    <col min="24" max="24" width="3.85546875" hidden="1" customWidth="1"/>
    <col min="25" max="25" width="3.5703125" hidden="1" customWidth="1"/>
    <col min="26" max="26" width="3.7109375" hidden="1" customWidth="1"/>
    <col min="27" max="27" width="3.85546875" hidden="1" customWidth="1"/>
    <col min="28" max="28" width="3.5703125" hidden="1" customWidth="1"/>
    <col min="29" max="29" width="3.7109375" hidden="1" customWidth="1"/>
    <col min="30" max="30" width="3.28515625" hidden="1" customWidth="1"/>
    <col min="31" max="31" width="4.140625" hidden="1" customWidth="1"/>
    <col min="32" max="32" width="4.5703125" hidden="1" customWidth="1"/>
    <col min="33" max="33" width="4.28515625" hidden="1" customWidth="1"/>
    <col min="34" max="35" width="3.5703125" hidden="1" customWidth="1"/>
    <col min="36" max="36" width="3.28515625" hidden="1" customWidth="1"/>
    <col min="37" max="37" width="3.42578125" hidden="1" customWidth="1"/>
    <col min="38" max="40" width="3.7109375" hidden="1" customWidth="1"/>
    <col min="41" max="41" width="7.28515625" hidden="1" customWidth="1"/>
    <col min="42" max="42" width="6.85546875" hidden="1" customWidth="1"/>
    <col min="43" max="43" width="7" hidden="1" customWidth="1"/>
  </cols>
  <sheetData>
    <row r="1" spans="1:43" x14ac:dyDescent="0.2">
      <c r="G1" s="126" t="s">
        <v>25</v>
      </c>
      <c r="H1" s="130"/>
      <c r="I1" s="128">
        <v>5.5555555555555552E-2</v>
      </c>
      <c r="J1" s="129" t="s">
        <v>111</v>
      </c>
    </row>
    <row r="2" spans="1:43" x14ac:dyDescent="0.2">
      <c r="G2" s="126" t="s">
        <v>26</v>
      </c>
      <c r="H2" s="130"/>
      <c r="I2" s="128">
        <v>7.5752314814814814E-2</v>
      </c>
      <c r="J2" s="129" t="s">
        <v>112</v>
      </c>
    </row>
    <row r="3" spans="1:43" x14ac:dyDescent="0.2">
      <c r="G3" s="126" t="s">
        <v>98</v>
      </c>
      <c r="H3" s="130"/>
      <c r="I3" s="127">
        <v>20</v>
      </c>
    </row>
    <row r="4" spans="1:43" x14ac:dyDescent="0.2">
      <c r="G4" s="126" t="s">
        <v>15</v>
      </c>
      <c r="H4" s="130"/>
      <c r="I4" s="128">
        <v>2.0833333333333332E-2</v>
      </c>
    </row>
    <row r="5" spans="1:43" x14ac:dyDescent="0.2">
      <c r="G5" s="126" t="s">
        <v>59</v>
      </c>
      <c r="H5" s="130"/>
      <c r="I5" s="128">
        <v>1.3888888888888888E-2</v>
      </c>
    </row>
    <row r="6" spans="1:43" x14ac:dyDescent="0.2">
      <c r="G6" s="126"/>
      <c r="H6" s="130"/>
      <c r="I6" s="128"/>
    </row>
    <row r="7" spans="1:43" ht="13.5" thickBot="1" x14ac:dyDescent="0.25"/>
    <row r="8" spans="1:43" s="12" customFormat="1" ht="27" customHeight="1" thickTop="1" thickBot="1" x14ac:dyDescent="0.25">
      <c r="A8" s="16" t="s">
        <v>11</v>
      </c>
      <c r="B8" s="17" t="s">
        <v>2</v>
      </c>
      <c r="C8" s="18" t="s">
        <v>0</v>
      </c>
      <c r="D8" s="18" t="s">
        <v>1</v>
      </c>
      <c r="E8" s="19" t="s">
        <v>3</v>
      </c>
      <c r="F8" s="44" t="s">
        <v>14</v>
      </c>
      <c r="G8" s="20" t="s">
        <v>10</v>
      </c>
      <c r="H8" s="20" t="s">
        <v>19</v>
      </c>
      <c r="I8" s="42" t="s">
        <v>12</v>
      </c>
      <c r="J8" s="42" t="s">
        <v>13</v>
      </c>
      <c r="K8" s="61" t="s">
        <v>50</v>
      </c>
      <c r="L8" s="61" t="s">
        <v>51</v>
      </c>
      <c r="M8" s="61" t="s">
        <v>52</v>
      </c>
      <c r="N8" s="43" t="s">
        <v>18</v>
      </c>
      <c r="O8" s="42" t="s">
        <v>53</v>
      </c>
      <c r="P8" s="42" t="s">
        <v>54</v>
      </c>
      <c r="Q8" s="42" t="s">
        <v>55</v>
      </c>
      <c r="R8" s="279" t="s">
        <v>95</v>
      </c>
      <c r="S8" s="280" t="s">
        <v>96</v>
      </c>
      <c r="T8" s="45" t="s">
        <v>17</v>
      </c>
      <c r="X8" s="13" t="s">
        <v>16</v>
      </c>
      <c r="Y8" s="14"/>
      <c r="Z8" s="15"/>
      <c r="AA8" s="62" t="s">
        <v>50</v>
      </c>
      <c r="AB8" s="63"/>
      <c r="AC8" s="63"/>
      <c r="AD8" s="63"/>
      <c r="AE8" s="14"/>
      <c r="AF8" s="63"/>
      <c r="AG8" s="64"/>
      <c r="AH8" s="65" t="s">
        <v>51</v>
      </c>
      <c r="AI8" s="66"/>
      <c r="AJ8" s="66"/>
      <c r="AK8" s="66"/>
      <c r="AL8" s="66"/>
      <c r="AM8" s="66"/>
      <c r="AN8" s="67"/>
      <c r="AO8" s="13" t="s">
        <v>16</v>
      </c>
      <c r="AP8" s="14"/>
      <c r="AQ8" s="15"/>
    </row>
    <row r="9" spans="1:43" ht="15" customHeight="1" thickTop="1" x14ac:dyDescent="0.2">
      <c r="A9" s="107">
        <f t="shared" ref="A9:A46" si="0">RANK(T9,$T$9:$T$46,1)</f>
        <v>6</v>
      </c>
      <c r="B9" s="108">
        <f>'Matrículas CET'!A3</f>
        <v>116</v>
      </c>
      <c r="C9" s="247" t="str">
        <f>'Matrículas CET'!C3</f>
        <v>JOSE LUIS BALSINHAS</v>
      </c>
      <c r="D9" s="247" t="str">
        <f>'Matrículas CET'!E3</f>
        <v>DIAMANT DES AYSSADES</v>
      </c>
      <c r="E9" s="109" t="s">
        <v>20</v>
      </c>
      <c r="F9" s="110">
        <f>+'FASE 1'!H9+'FASE 1'!$I$4</f>
        <v>0.49070601851851847</v>
      </c>
      <c r="G9" s="146">
        <v>0.55560185185185185</v>
      </c>
      <c r="H9" s="111">
        <v>0.55694444444444446</v>
      </c>
      <c r="I9" s="112">
        <f>+G9-'HORARIO 2'!B5</f>
        <v>6.4895833333333375E-2</v>
      </c>
      <c r="J9" s="112">
        <f>+H9-'HORARIO 2'!B5</f>
        <v>6.6238425925925992E-2</v>
      </c>
      <c r="K9" s="113">
        <f t="shared" ref="K9:K40" si="1">IF(I9&lt;$I$1,$I$1-I9,0)*1000</f>
        <v>0</v>
      </c>
      <c r="L9" s="113">
        <f t="shared" ref="L9:L40" si="2">IF(I9&gt;$I$2,I9-$I$2,0)</f>
        <v>0</v>
      </c>
      <c r="M9" s="113">
        <f t="shared" ref="M9:M40" si="3">K9+L9</f>
        <v>0</v>
      </c>
      <c r="N9" s="112">
        <f t="shared" ref="N9:N40" si="4">H9-G9</f>
        <v>1.3425925925926174E-3</v>
      </c>
      <c r="O9" s="112">
        <f t="shared" ref="O9:O40" si="5">K9</f>
        <v>0</v>
      </c>
      <c r="P9" s="112">
        <f t="shared" ref="P9:P40" si="6">L9</f>
        <v>0</v>
      </c>
      <c r="Q9" s="112">
        <f t="shared" ref="Q9:Q40" si="7">M9</f>
        <v>0</v>
      </c>
      <c r="R9" s="114">
        <f t="shared" ref="R9:R40" si="8">$I$3*3600/((X9*3600)+(Y9*60)+Z9)</f>
        <v>12.841091492776886</v>
      </c>
      <c r="S9" s="114">
        <f>$I$3*3600/((AO9*3600)+(AP9*60)+AQ9)</f>
        <v>12.58081425825616</v>
      </c>
      <c r="T9" s="115">
        <f t="shared" ref="T9:T40" si="9">J9+Q9</f>
        <v>6.6238425925925992E-2</v>
      </c>
      <c r="U9" s="1"/>
      <c r="X9" s="3">
        <f t="shared" ref="X9:X40" si="10">HOUR(I9)</f>
        <v>1</v>
      </c>
      <c r="Y9" s="4">
        <f t="shared" ref="Y9:Y40" si="11">MINUTE(I9)</f>
        <v>33</v>
      </c>
      <c r="Z9" s="5">
        <f t="shared" ref="Z9:Z40" si="12">SECOND(I9)</f>
        <v>27</v>
      </c>
      <c r="AA9" s="68">
        <f t="shared" ref="AA9:AA40" si="13">HOUR(K9)</f>
        <v>0</v>
      </c>
      <c r="AB9" s="69">
        <f t="shared" ref="AB9:AB40" si="14">MINUTE(K9)</f>
        <v>0</v>
      </c>
      <c r="AC9" s="69">
        <f t="shared" ref="AC9:AC40" si="15">SECOND(K9)</f>
        <v>0</v>
      </c>
      <c r="AD9" s="69">
        <f t="shared" ref="AD9:AD40" si="16">IF(AC9&gt;0,AB9+1,AB9)</f>
        <v>0</v>
      </c>
      <c r="AE9" s="70">
        <f t="shared" ref="AE9:AE18" si="17">AD9*5</f>
        <v>0</v>
      </c>
      <c r="AF9" s="69">
        <f t="shared" ref="AF9:AF40" si="18">IF(AE9&gt;=60,AA9+1,0)</f>
        <v>0</v>
      </c>
      <c r="AG9" s="71">
        <f t="shared" ref="AG9:AG40" si="19">IF(AE9&lt;60,AE9,AE9-60)</f>
        <v>0</v>
      </c>
      <c r="AH9" s="72">
        <f t="shared" ref="AH9:AH40" si="20">HOUR(L9)</f>
        <v>0</v>
      </c>
      <c r="AI9" s="73">
        <f t="shared" ref="AI9:AI40" si="21">MINUTE(L9)</f>
        <v>0</v>
      </c>
      <c r="AJ9" s="73">
        <f t="shared" ref="AJ9:AJ40" si="22">SECOND(L9)</f>
        <v>0</v>
      </c>
      <c r="AK9" s="73">
        <f>IF(AJ9&gt;0,AI9+1,AI9)</f>
        <v>0</v>
      </c>
      <c r="AL9" s="73">
        <f t="shared" ref="AL9:AL40" si="23">AK9*5</f>
        <v>0</v>
      </c>
      <c r="AM9" s="73">
        <f t="shared" ref="AM9:AM40" si="24">IF(AL9&gt;=60,AH9+1,0)</f>
        <v>0</v>
      </c>
      <c r="AN9" s="74">
        <f t="shared" ref="AN9:AN40" si="25">IF(AL9&lt;60,AL9,AL9-60)</f>
        <v>0</v>
      </c>
      <c r="AO9" s="3">
        <f>HOUR(J9)</f>
        <v>1</v>
      </c>
      <c r="AP9" s="4">
        <f>MINUTE(J9)</f>
        <v>35</v>
      </c>
      <c r="AQ9" s="5">
        <f>SECOND(J9)</f>
        <v>23</v>
      </c>
    </row>
    <row r="10" spans="1:43" ht="15" customHeight="1" x14ac:dyDescent="0.2">
      <c r="A10" s="116">
        <f t="shared" si="0"/>
        <v>1</v>
      </c>
      <c r="B10" s="117">
        <f>'Matrículas CET'!A4</f>
        <v>117</v>
      </c>
      <c r="C10" s="248" t="str">
        <f>'Matrículas CET'!C4</f>
        <v>JOAO PEDRO CARPINTEIRO</v>
      </c>
      <c r="D10" s="248" t="str">
        <f>'Matrículas CET'!E4</f>
        <v>KALKO DE NERAC</v>
      </c>
      <c r="E10" s="118" t="s">
        <v>20</v>
      </c>
      <c r="F10" s="119">
        <f>+'FASE 1'!H10+'FASE 1'!$I$4</f>
        <v>0.49755787037037036</v>
      </c>
      <c r="G10" s="120">
        <v>0.56018518518518523</v>
      </c>
      <c r="H10" s="120">
        <v>0.56149305555555562</v>
      </c>
      <c r="I10" s="121">
        <f>+G10-'HORARIO 2'!B6</f>
        <v>6.2627314814814872E-2</v>
      </c>
      <c r="J10" s="121">
        <f>+H10-'HORARIO 2'!B6</f>
        <v>6.3935185185185262E-2</v>
      </c>
      <c r="K10" s="122">
        <f t="shared" si="1"/>
        <v>0</v>
      </c>
      <c r="L10" s="122">
        <f t="shared" si="2"/>
        <v>0</v>
      </c>
      <c r="M10" s="122">
        <f t="shared" si="3"/>
        <v>0</v>
      </c>
      <c r="N10" s="121">
        <f t="shared" si="4"/>
        <v>1.3078703703703898E-3</v>
      </c>
      <c r="O10" s="121">
        <f t="shared" si="5"/>
        <v>0</v>
      </c>
      <c r="P10" s="121">
        <f t="shared" si="6"/>
        <v>0</v>
      </c>
      <c r="Q10" s="121">
        <f t="shared" si="7"/>
        <v>0</v>
      </c>
      <c r="R10" s="123">
        <f t="shared" si="8"/>
        <v>13.306228053964148</v>
      </c>
      <c r="S10" s="278">
        <f t="shared" ref="S10:S46" si="26">$I$3*3600/((AO10*3600)+(AP10*60)+AQ10)</f>
        <v>13.034033309196234</v>
      </c>
      <c r="T10" s="124">
        <f t="shared" si="9"/>
        <v>6.3935185185185262E-2</v>
      </c>
      <c r="U10" s="1"/>
      <c r="X10" s="6">
        <f t="shared" si="10"/>
        <v>1</v>
      </c>
      <c r="Y10" s="7">
        <f t="shared" si="11"/>
        <v>30</v>
      </c>
      <c r="Z10" s="8">
        <f t="shared" si="12"/>
        <v>11</v>
      </c>
      <c r="AA10" s="75">
        <f t="shared" si="13"/>
        <v>0</v>
      </c>
      <c r="AB10" s="70">
        <f t="shared" si="14"/>
        <v>0</v>
      </c>
      <c r="AC10" s="70">
        <f t="shared" si="15"/>
        <v>0</v>
      </c>
      <c r="AD10" s="70">
        <f t="shared" si="16"/>
        <v>0</v>
      </c>
      <c r="AE10" s="70">
        <f t="shared" si="17"/>
        <v>0</v>
      </c>
      <c r="AF10" s="70">
        <f t="shared" si="18"/>
        <v>0</v>
      </c>
      <c r="AG10" s="76">
        <f t="shared" si="19"/>
        <v>0</v>
      </c>
      <c r="AH10" s="77">
        <f t="shared" si="20"/>
        <v>0</v>
      </c>
      <c r="AI10" s="78">
        <f t="shared" si="21"/>
        <v>0</v>
      </c>
      <c r="AJ10" s="78">
        <f t="shared" si="22"/>
        <v>0</v>
      </c>
      <c r="AK10" s="78">
        <f t="shared" ref="AK10:AK41" si="27">IF(AJ10&gt;0,AI10+1,0)</f>
        <v>0</v>
      </c>
      <c r="AL10" s="78">
        <f t="shared" si="23"/>
        <v>0</v>
      </c>
      <c r="AM10" s="78">
        <f t="shared" si="24"/>
        <v>0</v>
      </c>
      <c r="AN10" s="79">
        <f t="shared" si="25"/>
        <v>0</v>
      </c>
      <c r="AO10" s="6">
        <f t="shared" ref="AO10:AO46" si="28">HOUR(J10)</f>
        <v>1</v>
      </c>
      <c r="AP10" s="7">
        <f t="shared" ref="AP10:AP46" si="29">MINUTE(J10)</f>
        <v>32</v>
      </c>
      <c r="AQ10" s="8">
        <f t="shared" ref="AQ10:AQ46" si="30">SECOND(J10)</f>
        <v>4</v>
      </c>
    </row>
    <row r="11" spans="1:43" ht="15" customHeight="1" x14ac:dyDescent="0.2">
      <c r="A11" s="116">
        <f t="shared" si="0"/>
        <v>10</v>
      </c>
      <c r="B11" s="117">
        <f>'Matrículas CET'!A5</f>
        <v>118</v>
      </c>
      <c r="C11" s="248" t="str">
        <f>'Matrículas CET'!C5</f>
        <v>JAVIER GRAGERA</v>
      </c>
      <c r="D11" s="248" t="str">
        <f>'Matrículas CET'!E5</f>
        <v>AYSTIC DE PIBOUL</v>
      </c>
      <c r="E11" s="118" t="s">
        <v>20</v>
      </c>
      <c r="F11" s="119">
        <f>+'FASE 1'!H11+'FASE 1'!$I$4</f>
        <v>0.49444444444444446</v>
      </c>
      <c r="G11" s="120">
        <v>0.56020833333333331</v>
      </c>
      <c r="H11" s="120">
        <v>0.56175925925925929</v>
      </c>
      <c r="I11" s="121">
        <f>+G11-'HORARIO 2'!B7</f>
        <v>6.5763888888888844E-2</v>
      </c>
      <c r="J11" s="121">
        <f>+H11-'HORARIO 2'!B7</f>
        <v>6.7314814814814827E-2</v>
      </c>
      <c r="K11" s="122">
        <f t="shared" si="1"/>
        <v>0</v>
      </c>
      <c r="L11" s="122">
        <f t="shared" si="2"/>
        <v>0</v>
      </c>
      <c r="M11" s="122">
        <f t="shared" si="3"/>
        <v>0</v>
      </c>
      <c r="N11" s="121">
        <f t="shared" si="4"/>
        <v>1.5509259259259833E-3</v>
      </c>
      <c r="O11" s="121">
        <f t="shared" si="5"/>
        <v>0</v>
      </c>
      <c r="P11" s="121">
        <f t="shared" si="6"/>
        <v>0</v>
      </c>
      <c r="Q11" s="121">
        <f t="shared" si="7"/>
        <v>0</v>
      </c>
      <c r="R11" s="123">
        <f t="shared" si="8"/>
        <v>12.671594508975712</v>
      </c>
      <c r="S11" s="278">
        <f t="shared" si="26"/>
        <v>12.379642365887207</v>
      </c>
      <c r="T11" s="124">
        <f t="shared" si="9"/>
        <v>6.7314814814814827E-2</v>
      </c>
      <c r="U11" s="1"/>
      <c r="X11" s="6">
        <f t="shared" si="10"/>
        <v>1</v>
      </c>
      <c r="Y11" s="7">
        <f t="shared" si="11"/>
        <v>34</v>
      </c>
      <c r="Z11" s="8">
        <f t="shared" si="12"/>
        <v>42</v>
      </c>
      <c r="AA11" s="75">
        <f t="shared" si="13"/>
        <v>0</v>
      </c>
      <c r="AB11" s="70">
        <f t="shared" si="14"/>
        <v>0</v>
      </c>
      <c r="AC11" s="70">
        <f t="shared" si="15"/>
        <v>0</v>
      </c>
      <c r="AD11" s="70">
        <f t="shared" si="16"/>
        <v>0</v>
      </c>
      <c r="AE11" s="70">
        <f t="shared" si="17"/>
        <v>0</v>
      </c>
      <c r="AF11" s="70">
        <f t="shared" si="18"/>
        <v>0</v>
      </c>
      <c r="AG11" s="76">
        <f t="shared" si="19"/>
        <v>0</v>
      </c>
      <c r="AH11" s="77">
        <f t="shared" si="20"/>
        <v>0</v>
      </c>
      <c r="AI11" s="78">
        <f t="shared" si="21"/>
        <v>0</v>
      </c>
      <c r="AJ11" s="78">
        <f t="shared" si="22"/>
        <v>0</v>
      </c>
      <c r="AK11" s="78">
        <f t="shared" si="27"/>
        <v>0</v>
      </c>
      <c r="AL11" s="78">
        <f t="shared" si="23"/>
        <v>0</v>
      </c>
      <c r="AM11" s="78">
        <f t="shared" si="24"/>
        <v>0</v>
      </c>
      <c r="AN11" s="79">
        <f t="shared" si="25"/>
        <v>0</v>
      </c>
      <c r="AO11" s="6">
        <f t="shared" si="28"/>
        <v>1</v>
      </c>
      <c r="AP11" s="7">
        <f t="shared" si="29"/>
        <v>36</v>
      </c>
      <c r="AQ11" s="8">
        <f t="shared" si="30"/>
        <v>56</v>
      </c>
    </row>
    <row r="12" spans="1:43" ht="15" customHeight="1" x14ac:dyDescent="0.2">
      <c r="A12" s="116">
        <f t="shared" si="0"/>
        <v>5</v>
      </c>
      <c r="B12" s="117">
        <f>'Matrículas CET'!A6</f>
        <v>108</v>
      </c>
      <c r="C12" s="248" t="str">
        <f>'Matrículas CET'!C6</f>
        <v>PABLO DELGADO</v>
      </c>
      <c r="D12" s="248" t="str">
        <f>'Matrículas CET'!E6</f>
        <v>ERET DE LUC</v>
      </c>
      <c r="E12" s="118" t="s">
        <v>20</v>
      </c>
      <c r="F12" s="119">
        <f>+'FASE 1'!H12+'FASE 1'!$I$4</f>
        <v>0.49545138888888884</v>
      </c>
      <c r="G12" s="120">
        <v>0.55995370370370368</v>
      </c>
      <c r="H12" s="120">
        <v>0.5614351851851852</v>
      </c>
      <c r="I12" s="121">
        <f>+G12-'HORARIO 2'!B8</f>
        <v>6.4502314814814832E-2</v>
      </c>
      <c r="J12" s="121">
        <f>+H12-'HORARIO 2'!B8</f>
        <v>6.598379629629636E-2</v>
      </c>
      <c r="K12" s="122">
        <f t="shared" si="1"/>
        <v>0</v>
      </c>
      <c r="L12" s="122">
        <f t="shared" si="2"/>
        <v>0</v>
      </c>
      <c r="M12" s="122">
        <f t="shared" si="3"/>
        <v>0</v>
      </c>
      <c r="N12" s="121">
        <f t="shared" si="4"/>
        <v>1.481481481481528E-3</v>
      </c>
      <c r="O12" s="121">
        <f t="shared" si="5"/>
        <v>0</v>
      </c>
      <c r="P12" s="121">
        <f t="shared" si="6"/>
        <v>0</v>
      </c>
      <c r="Q12" s="121">
        <f t="shared" si="7"/>
        <v>0</v>
      </c>
      <c r="R12" s="123">
        <f t="shared" si="8"/>
        <v>12.919432980441414</v>
      </c>
      <c r="S12" s="278">
        <f t="shared" si="26"/>
        <v>12.629363269601825</v>
      </c>
      <c r="T12" s="124">
        <f t="shared" si="9"/>
        <v>6.598379629629636E-2</v>
      </c>
      <c r="X12" s="6">
        <f t="shared" si="10"/>
        <v>1</v>
      </c>
      <c r="Y12" s="7">
        <f t="shared" si="11"/>
        <v>32</v>
      </c>
      <c r="Z12" s="8">
        <f t="shared" si="12"/>
        <v>53</v>
      </c>
      <c r="AA12" s="75">
        <f t="shared" si="13"/>
        <v>0</v>
      </c>
      <c r="AB12" s="70">
        <f t="shared" si="14"/>
        <v>0</v>
      </c>
      <c r="AC12" s="70">
        <f t="shared" si="15"/>
        <v>0</v>
      </c>
      <c r="AD12" s="70">
        <f t="shared" si="16"/>
        <v>0</v>
      </c>
      <c r="AE12" s="70">
        <f t="shared" si="17"/>
        <v>0</v>
      </c>
      <c r="AF12" s="70">
        <f t="shared" si="18"/>
        <v>0</v>
      </c>
      <c r="AG12" s="76">
        <f t="shared" si="19"/>
        <v>0</v>
      </c>
      <c r="AH12" s="77">
        <f t="shared" si="20"/>
        <v>0</v>
      </c>
      <c r="AI12" s="78">
        <f t="shared" si="21"/>
        <v>0</v>
      </c>
      <c r="AJ12" s="78">
        <f t="shared" si="22"/>
        <v>0</v>
      </c>
      <c r="AK12" s="78">
        <f t="shared" si="27"/>
        <v>0</v>
      </c>
      <c r="AL12" s="78">
        <f t="shared" si="23"/>
        <v>0</v>
      </c>
      <c r="AM12" s="78">
        <f t="shared" si="24"/>
        <v>0</v>
      </c>
      <c r="AN12" s="79">
        <f t="shared" si="25"/>
        <v>0</v>
      </c>
      <c r="AO12" s="6">
        <f t="shared" si="28"/>
        <v>1</v>
      </c>
      <c r="AP12" s="7">
        <f t="shared" si="29"/>
        <v>35</v>
      </c>
      <c r="AQ12" s="8">
        <f t="shared" si="30"/>
        <v>1</v>
      </c>
    </row>
    <row r="13" spans="1:43" ht="15" customHeight="1" x14ac:dyDescent="0.2">
      <c r="A13" s="116">
        <f t="shared" si="0"/>
        <v>9</v>
      </c>
      <c r="B13" s="117">
        <f>'Matrículas CET'!A7</f>
        <v>120</v>
      </c>
      <c r="C13" s="248" t="str">
        <f>'Matrículas CET'!C7</f>
        <v>JOAO RODRIGUES</v>
      </c>
      <c r="D13" s="248" t="str">
        <f>'Matrículas CET'!E7</f>
        <v>EMIR DU BARTHAS</v>
      </c>
      <c r="E13" s="118" t="s">
        <v>20</v>
      </c>
      <c r="F13" s="119">
        <f>+'FASE 1'!H13+'FASE 1'!$I$4</f>
        <v>0.49513888888888885</v>
      </c>
      <c r="G13" s="120">
        <v>0.56019675925925927</v>
      </c>
      <c r="H13" s="120">
        <v>0.56194444444444447</v>
      </c>
      <c r="I13" s="121">
        <f>+G13-'HORARIO 2'!B9</f>
        <v>6.5057870370370419E-2</v>
      </c>
      <c r="J13" s="121">
        <f>+H13-'HORARIO 2'!B9</f>
        <v>6.6805555555555618E-2</v>
      </c>
      <c r="K13" s="122">
        <f t="shared" si="1"/>
        <v>0</v>
      </c>
      <c r="L13" s="122">
        <f t="shared" si="2"/>
        <v>0</v>
      </c>
      <c r="M13" s="122">
        <f t="shared" si="3"/>
        <v>0</v>
      </c>
      <c r="N13" s="121">
        <f t="shared" si="4"/>
        <v>1.7476851851851993E-3</v>
      </c>
      <c r="O13" s="121">
        <f t="shared" si="5"/>
        <v>0</v>
      </c>
      <c r="P13" s="121">
        <f t="shared" si="6"/>
        <v>0</v>
      </c>
      <c r="Q13" s="121">
        <f t="shared" si="7"/>
        <v>0</v>
      </c>
      <c r="R13" s="123">
        <f t="shared" si="8"/>
        <v>12.809108699519658</v>
      </c>
      <c r="S13" s="278">
        <f t="shared" si="26"/>
        <v>12.474012474012474</v>
      </c>
      <c r="T13" s="124">
        <f t="shared" si="9"/>
        <v>6.6805555555555618E-2</v>
      </c>
      <c r="X13" s="6">
        <f t="shared" si="10"/>
        <v>1</v>
      </c>
      <c r="Y13" s="7">
        <f t="shared" si="11"/>
        <v>33</v>
      </c>
      <c r="Z13" s="8">
        <f t="shared" si="12"/>
        <v>41</v>
      </c>
      <c r="AA13" s="75">
        <f t="shared" si="13"/>
        <v>0</v>
      </c>
      <c r="AB13" s="70">
        <f t="shared" si="14"/>
        <v>0</v>
      </c>
      <c r="AC13" s="70">
        <f t="shared" si="15"/>
        <v>0</v>
      </c>
      <c r="AD13" s="70">
        <f t="shared" si="16"/>
        <v>0</v>
      </c>
      <c r="AE13" s="70">
        <f t="shared" si="17"/>
        <v>0</v>
      </c>
      <c r="AF13" s="70">
        <f t="shared" si="18"/>
        <v>0</v>
      </c>
      <c r="AG13" s="76">
        <f t="shared" si="19"/>
        <v>0</v>
      </c>
      <c r="AH13" s="77">
        <f t="shared" si="20"/>
        <v>0</v>
      </c>
      <c r="AI13" s="78">
        <f t="shared" si="21"/>
        <v>0</v>
      </c>
      <c r="AJ13" s="78">
        <f t="shared" si="22"/>
        <v>0</v>
      </c>
      <c r="AK13" s="78">
        <f t="shared" si="27"/>
        <v>0</v>
      </c>
      <c r="AL13" s="78">
        <f t="shared" si="23"/>
        <v>0</v>
      </c>
      <c r="AM13" s="78">
        <f t="shared" si="24"/>
        <v>0</v>
      </c>
      <c r="AN13" s="79">
        <f t="shared" si="25"/>
        <v>0</v>
      </c>
      <c r="AO13" s="6">
        <f t="shared" si="28"/>
        <v>1</v>
      </c>
      <c r="AP13" s="7">
        <f t="shared" si="29"/>
        <v>36</v>
      </c>
      <c r="AQ13" s="8">
        <f t="shared" si="30"/>
        <v>12</v>
      </c>
    </row>
    <row r="14" spans="1:43" ht="15" customHeight="1" x14ac:dyDescent="0.2">
      <c r="A14" s="116">
        <f t="shared" si="0"/>
        <v>3</v>
      </c>
      <c r="B14" s="117">
        <f>'Matrículas CET'!A8</f>
        <v>121</v>
      </c>
      <c r="C14" s="248" t="str">
        <f>'Matrículas CET'!C8</f>
        <v>IVAN GASPAR</v>
      </c>
      <c r="D14" s="248" t="str">
        <f>'Matrículas CET'!E8</f>
        <v>SAULA</v>
      </c>
      <c r="E14" s="118" t="s">
        <v>20</v>
      </c>
      <c r="F14" s="119">
        <f>+'FASE 1'!H14+'FASE 1'!$I$4</f>
        <v>0.48185185185185181</v>
      </c>
      <c r="G14" s="120">
        <v>0.54409722222222223</v>
      </c>
      <c r="H14" s="120">
        <v>0.54636574074074074</v>
      </c>
      <c r="I14" s="121">
        <f>+G14-'HORARIO 2'!B10</f>
        <v>6.2245370370370423E-2</v>
      </c>
      <c r="J14" s="121">
        <f>+H14-'HORARIO 2'!B10</f>
        <v>6.4513888888888926E-2</v>
      </c>
      <c r="K14" s="122">
        <f t="shared" si="1"/>
        <v>0</v>
      </c>
      <c r="L14" s="122">
        <f t="shared" si="2"/>
        <v>0</v>
      </c>
      <c r="M14" s="122">
        <f t="shared" si="3"/>
        <v>0</v>
      </c>
      <c r="N14" s="121">
        <f t="shared" si="4"/>
        <v>2.2685185185185031E-3</v>
      </c>
      <c r="O14" s="121">
        <f t="shared" si="5"/>
        <v>0</v>
      </c>
      <c r="P14" s="121">
        <f t="shared" si="6"/>
        <v>0</v>
      </c>
      <c r="Q14" s="121">
        <f t="shared" si="7"/>
        <v>0</v>
      </c>
      <c r="R14" s="123">
        <f t="shared" si="8"/>
        <v>13.387876534027519</v>
      </c>
      <c r="S14" s="278">
        <f t="shared" si="26"/>
        <v>12.917115177610334</v>
      </c>
      <c r="T14" s="124">
        <f t="shared" si="9"/>
        <v>6.4513888888888926E-2</v>
      </c>
      <c r="X14" s="6">
        <f t="shared" si="10"/>
        <v>1</v>
      </c>
      <c r="Y14" s="7">
        <f t="shared" si="11"/>
        <v>29</v>
      </c>
      <c r="Z14" s="8">
        <f t="shared" si="12"/>
        <v>38</v>
      </c>
      <c r="AA14" s="75">
        <f t="shared" si="13"/>
        <v>0</v>
      </c>
      <c r="AB14" s="70">
        <f t="shared" si="14"/>
        <v>0</v>
      </c>
      <c r="AC14" s="70">
        <f t="shared" si="15"/>
        <v>0</v>
      </c>
      <c r="AD14" s="70">
        <f t="shared" si="16"/>
        <v>0</v>
      </c>
      <c r="AE14" s="70">
        <f t="shared" si="17"/>
        <v>0</v>
      </c>
      <c r="AF14" s="70">
        <f t="shared" si="18"/>
        <v>0</v>
      </c>
      <c r="AG14" s="76">
        <f t="shared" si="19"/>
        <v>0</v>
      </c>
      <c r="AH14" s="77">
        <f t="shared" si="20"/>
        <v>0</v>
      </c>
      <c r="AI14" s="78">
        <f t="shared" si="21"/>
        <v>0</v>
      </c>
      <c r="AJ14" s="78">
        <f t="shared" si="22"/>
        <v>0</v>
      </c>
      <c r="AK14" s="78">
        <f t="shared" si="27"/>
        <v>0</v>
      </c>
      <c r="AL14" s="78">
        <f t="shared" si="23"/>
        <v>0</v>
      </c>
      <c r="AM14" s="78">
        <f t="shared" si="24"/>
        <v>0</v>
      </c>
      <c r="AN14" s="79">
        <f t="shared" si="25"/>
        <v>0</v>
      </c>
      <c r="AO14" s="6">
        <f t="shared" si="28"/>
        <v>1</v>
      </c>
      <c r="AP14" s="7">
        <f t="shared" si="29"/>
        <v>32</v>
      </c>
      <c r="AQ14" s="8">
        <f t="shared" si="30"/>
        <v>54</v>
      </c>
    </row>
    <row r="15" spans="1:43" ht="15" customHeight="1" x14ac:dyDescent="0.2">
      <c r="A15" s="116">
        <f t="shared" si="0"/>
        <v>2</v>
      </c>
      <c r="B15" s="117">
        <f>'Matrículas CET'!A9</f>
        <v>122</v>
      </c>
      <c r="C15" s="248" t="str">
        <f>'Matrículas CET'!C9</f>
        <v>NATALIA VILELA</v>
      </c>
      <c r="D15" s="248" t="str">
        <f>'Matrículas CET'!E9</f>
        <v>JALEO</v>
      </c>
      <c r="E15" s="118" t="s">
        <v>20</v>
      </c>
      <c r="F15" s="119">
        <f>+'FASE 1'!H15+'FASE 1'!$I$4</f>
        <v>0.48177083333333331</v>
      </c>
      <c r="G15" s="120">
        <v>0.54410879629629627</v>
      </c>
      <c r="H15" s="120">
        <v>0.5461111111111111</v>
      </c>
      <c r="I15" s="121">
        <f>+G15-'HORARIO 2'!B11</f>
        <v>6.2337962962962956E-2</v>
      </c>
      <c r="J15" s="121">
        <f>+H15-'HORARIO 2'!B11</f>
        <v>6.4340277777777788E-2</v>
      </c>
      <c r="K15" s="122">
        <f t="shared" si="1"/>
        <v>0</v>
      </c>
      <c r="L15" s="122">
        <f t="shared" si="2"/>
        <v>0</v>
      </c>
      <c r="M15" s="122">
        <f t="shared" si="3"/>
        <v>0</v>
      </c>
      <c r="N15" s="121">
        <f t="shared" si="4"/>
        <v>2.0023148148148318E-3</v>
      </c>
      <c r="O15" s="121">
        <f t="shared" si="5"/>
        <v>0</v>
      </c>
      <c r="P15" s="121">
        <f t="shared" si="6"/>
        <v>0</v>
      </c>
      <c r="Q15" s="121">
        <f t="shared" si="7"/>
        <v>0</v>
      </c>
      <c r="R15" s="123">
        <f t="shared" si="8"/>
        <v>13.367991088005942</v>
      </c>
      <c r="S15" s="278">
        <f t="shared" si="26"/>
        <v>12.951969778737183</v>
      </c>
      <c r="T15" s="124">
        <f t="shared" si="9"/>
        <v>6.4340277777777788E-2</v>
      </c>
      <c r="X15" s="6">
        <f t="shared" si="10"/>
        <v>1</v>
      </c>
      <c r="Y15" s="7">
        <f t="shared" si="11"/>
        <v>29</v>
      </c>
      <c r="Z15" s="8">
        <f t="shared" si="12"/>
        <v>46</v>
      </c>
      <c r="AA15" s="75">
        <f t="shared" si="13"/>
        <v>0</v>
      </c>
      <c r="AB15" s="70">
        <f t="shared" si="14"/>
        <v>0</v>
      </c>
      <c r="AC15" s="70">
        <f t="shared" si="15"/>
        <v>0</v>
      </c>
      <c r="AD15" s="70">
        <f t="shared" si="16"/>
        <v>0</v>
      </c>
      <c r="AE15" s="70">
        <f t="shared" si="17"/>
        <v>0</v>
      </c>
      <c r="AF15" s="70">
        <f t="shared" si="18"/>
        <v>0</v>
      </c>
      <c r="AG15" s="76">
        <f t="shared" si="19"/>
        <v>0</v>
      </c>
      <c r="AH15" s="77">
        <f t="shared" si="20"/>
        <v>0</v>
      </c>
      <c r="AI15" s="78">
        <f t="shared" si="21"/>
        <v>0</v>
      </c>
      <c r="AJ15" s="78">
        <f t="shared" si="22"/>
        <v>0</v>
      </c>
      <c r="AK15" s="78">
        <f t="shared" si="27"/>
        <v>0</v>
      </c>
      <c r="AL15" s="78">
        <f t="shared" si="23"/>
        <v>0</v>
      </c>
      <c r="AM15" s="78">
        <f t="shared" si="24"/>
        <v>0</v>
      </c>
      <c r="AN15" s="79">
        <f t="shared" si="25"/>
        <v>0</v>
      </c>
      <c r="AO15" s="6">
        <f t="shared" si="28"/>
        <v>1</v>
      </c>
      <c r="AP15" s="7">
        <f t="shared" si="29"/>
        <v>32</v>
      </c>
      <c r="AQ15" s="8">
        <f t="shared" si="30"/>
        <v>39</v>
      </c>
    </row>
    <row r="16" spans="1:43" ht="15" customHeight="1" x14ac:dyDescent="0.2">
      <c r="A16" s="116">
        <f t="shared" si="0"/>
        <v>7</v>
      </c>
      <c r="B16" s="117">
        <f>'Matrículas CET'!A10</f>
        <v>123</v>
      </c>
      <c r="C16" s="248" t="str">
        <f>'Matrículas CET'!C10</f>
        <v>CRISTINA LOBERA</v>
      </c>
      <c r="D16" s="248" t="str">
        <f>'Matrículas CET'!E10</f>
        <v>IAKARI BC FNMS</v>
      </c>
      <c r="E16" s="118" t="s">
        <v>20</v>
      </c>
      <c r="F16" s="119">
        <f>+'FASE 1'!H16+'FASE 1'!$I$4</f>
        <v>0.4906712962962963</v>
      </c>
      <c r="G16" s="120">
        <v>0.55559027777777781</v>
      </c>
      <c r="H16" s="120">
        <v>0.55723379629629632</v>
      </c>
      <c r="I16" s="121">
        <f>+G16-'HORARIO 2'!B12</f>
        <v>6.4918981481481508E-2</v>
      </c>
      <c r="J16" s="121">
        <f>+H16-'HORARIO 2'!B12</f>
        <v>6.6562500000000024E-2</v>
      </c>
      <c r="K16" s="122">
        <f t="shared" si="1"/>
        <v>0</v>
      </c>
      <c r="L16" s="122">
        <f t="shared" si="2"/>
        <v>0</v>
      </c>
      <c r="M16" s="122">
        <f t="shared" si="3"/>
        <v>0</v>
      </c>
      <c r="N16" s="121">
        <f t="shared" si="4"/>
        <v>1.6435185185185164E-3</v>
      </c>
      <c r="O16" s="121">
        <f t="shared" si="5"/>
        <v>0</v>
      </c>
      <c r="P16" s="121">
        <f t="shared" si="6"/>
        <v>0</v>
      </c>
      <c r="Q16" s="121">
        <f t="shared" si="7"/>
        <v>0</v>
      </c>
      <c r="R16" s="123">
        <f t="shared" si="8"/>
        <v>12.836512747370298</v>
      </c>
      <c r="S16" s="278">
        <f t="shared" si="26"/>
        <v>12.519561815336463</v>
      </c>
      <c r="T16" s="124">
        <f t="shared" si="9"/>
        <v>6.6562500000000024E-2</v>
      </c>
      <c r="X16" s="6">
        <f t="shared" si="10"/>
        <v>1</v>
      </c>
      <c r="Y16" s="7">
        <f t="shared" si="11"/>
        <v>33</v>
      </c>
      <c r="Z16" s="8">
        <f t="shared" si="12"/>
        <v>29</v>
      </c>
      <c r="AA16" s="75">
        <f t="shared" si="13"/>
        <v>0</v>
      </c>
      <c r="AB16" s="70">
        <f t="shared" si="14"/>
        <v>0</v>
      </c>
      <c r="AC16" s="70">
        <f t="shared" si="15"/>
        <v>0</v>
      </c>
      <c r="AD16" s="70">
        <f t="shared" si="16"/>
        <v>0</v>
      </c>
      <c r="AE16" s="70">
        <f t="shared" si="17"/>
        <v>0</v>
      </c>
      <c r="AF16" s="70">
        <f t="shared" si="18"/>
        <v>0</v>
      </c>
      <c r="AG16" s="76">
        <f t="shared" si="19"/>
        <v>0</v>
      </c>
      <c r="AH16" s="77">
        <f t="shared" si="20"/>
        <v>0</v>
      </c>
      <c r="AI16" s="78">
        <f t="shared" si="21"/>
        <v>0</v>
      </c>
      <c r="AJ16" s="78">
        <f t="shared" si="22"/>
        <v>0</v>
      </c>
      <c r="AK16" s="78">
        <f t="shared" si="27"/>
        <v>0</v>
      </c>
      <c r="AL16" s="78">
        <f t="shared" si="23"/>
        <v>0</v>
      </c>
      <c r="AM16" s="78">
        <f t="shared" si="24"/>
        <v>0</v>
      </c>
      <c r="AN16" s="79">
        <f t="shared" si="25"/>
        <v>0</v>
      </c>
      <c r="AO16" s="6">
        <f t="shared" si="28"/>
        <v>1</v>
      </c>
      <c r="AP16" s="7">
        <f t="shared" si="29"/>
        <v>35</v>
      </c>
      <c r="AQ16" s="8">
        <f t="shared" si="30"/>
        <v>51</v>
      </c>
    </row>
    <row r="17" spans="1:43" ht="15" customHeight="1" x14ac:dyDescent="0.2">
      <c r="A17" s="116">
        <f t="shared" si="0"/>
        <v>7</v>
      </c>
      <c r="B17" s="117">
        <f>'Matrículas CET'!A11</f>
        <v>119</v>
      </c>
      <c r="C17" s="248" t="str">
        <f>'Matrículas CET'!C11</f>
        <v>BELEN GARCIA ROJAS</v>
      </c>
      <c r="D17" s="248" t="str">
        <f>'Matrículas CET'!E11</f>
        <v>ADIR DE LIXUS</v>
      </c>
      <c r="E17" s="118" t="s">
        <v>20</v>
      </c>
      <c r="F17" s="119">
        <f>+'FASE 1'!H17+'FASE 1'!$I$4</f>
        <v>0.49068287037037034</v>
      </c>
      <c r="G17" s="120">
        <v>0.55557870370370377</v>
      </c>
      <c r="H17" s="120">
        <v>0.55724537037037036</v>
      </c>
      <c r="I17" s="121">
        <f>+G17-'HORARIO 2'!B13</f>
        <v>6.489583333333343E-2</v>
      </c>
      <c r="J17" s="121">
        <f>+H17-'HORARIO 2'!B13</f>
        <v>6.6562500000000024E-2</v>
      </c>
      <c r="K17" s="122">
        <f t="shared" si="1"/>
        <v>0</v>
      </c>
      <c r="L17" s="122">
        <f t="shared" si="2"/>
        <v>0</v>
      </c>
      <c r="M17" s="122">
        <f t="shared" si="3"/>
        <v>0</v>
      </c>
      <c r="N17" s="121">
        <f t="shared" si="4"/>
        <v>1.6666666666665941E-3</v>
      </c>
      <c r="O17" s="121">
        <f t="shared" si="5"/>
        <v>0</v>
      </c>
      <c r="P17" s="121">
        <f t="shared" si="6"/>
        <v>0</v>
      </c>
      <c r="Q17" s="121">
        <f t="shared" si="7"/>
        <v>0</v>
      </c>
      <c r="R17" s="123">
        <f t="shared" si="8"/>
        <v>12.841091492776886</v>
      </c>
      <c r="S17" s="278">
        <f t="shared" si="26"/>
        <v>12.519561815336463</v>
      </c>
      <c r="T17" s="124">
        <f t="shared" si="9"/>
        <v>6.6562500000000024E-2</v>
      </c>
      <c r="X17" s="6">
        <f t="shared" si="10"/>
        <v>1</v>
      </c>
      <c r="Y17" s="7">
        <f t="shared" si="11"/>
        <v>33</v>
      </c>
      <c r="Z17" s="8">
        <f t="shared" si="12"/>
        <v>27</v>
      </c>
      <c r="AA17" s="75">
        <f t="shared" si="13"/>
        <v>0</v>
      </c>
      <c r="AB17" s="70">
        <f t="shared" si="14"/>
        <v>0</v>
      </c>
      <c r="AC17" s="70">
        <f t="shared" si="15"/>
        <v>0</v>
      </c>
      <c r="AD17" s="70">
        <f t="shared" si="16"/>
        <v>0</v>
      </c>
      <c r="AE17" s="70">
        <f t="shared" si="17"/>
        <v>0</v>
      </c>
      <c r="AF17" s="70">
        <f t="shared" si="18"/>
        <v>0</v>
      </c>
      <c r="AG17" s="76">
        <f t="shared" si="19"/>
        <v>0</v>
      </c>
      <c r="AH17" s="77">
        <f t="shared" si="20"/>
        <v>0</v>
      </c>
      <c r="AI17" s="78">
        <f t="shared" si="21"/>
        <v>0</v>
      </c>
      <c r="AJ17" s="78">
        <f t="shared" si="22"/>
        <v>0</v>
      </c>
      <c r="AK17" s="78">
        <f t="shared" si="27"/>
        <v>0</v>
      </c>
      <c r="AL17" s="78">
        <f t="shared" si="23"/>
        <v>0</v>
      </c>
      <c r="AM17" s="78">
        <f t="shared" si="24"/>
        <v>0</v>
      </c>
      <c r="AN17" s="79">
        <f t="shared" si="25"/>
        <v>0</v>
      </c>
      <c r="AO17" s="6">
        <f t="shared" si="28"/>
        <v>1</v>
      </c>
      <c r="AP17" s="7">
        <f t="shared" si="29"/>
        <v>35</v>
      </c>
      <c r="AQ17" s="8">
        <f t="shared" si="30"/>
        <v>51</v>
      </c>
    </row>
    <row r="18" spans="1:43" ht="15" customHeight="1" x14ac:dyDescent="0.2">
      <c r="A18" s="116">
        <f t="shared" si="0"/>
        <v>4</v>
      </c>
      <c r="B18" s="117">
        <f>'Matrículas CET'!A12</f>
        <v>100</v>
      </c>
      <c r="C18" s="248" t="str">
        <f>'Matrículas CET'!C12</f>
        <v>JOSE ISIDRO SANTOLALLA</v>
      </c>
      <c r="D18" s="248" t="str">
        <f>'Matrículas CET'!E12</f>
        <v>ZIPI JS</v>
      </c>
      <c r="E18" s="118" t="s">
        <v>20</v>
      </c>
      <c r="F18" s="119">
        <f>+'FASE 1'!H18+'FASE 1'!$I$4</f>
        <v>0.48042824074074075</v>
      </c>
      <c r="G18" s="120">
        <v>0.54412037037037042</v>
      </c>
      <c r="H18" s="120">
        <v>0.54543981481481485</v>
      </c>
      <c r="I18" s="121">
        <f>+G18-'HORARIO 2'!B14</f>
        <v>6.3692129629629668E-2</v>
      </c>
      <c r="J18" s="121">
        <f>+H18-'HORARIO 2'!B14</f>
        <v>6.5011574074074097E-2</v>
      </c>
      <c r="K18" s="122">
        <f t="shared" si="1"/>
        <v>0</v>
      </c>
      <c r="L18" s="122">
        <f t="shared" si="2"/>
        <v>0</v>
      </c>
      <c r="M18" s="122">
        <f t="shared" si="3"/>
        <v>0</v>
      </c>
      <c r="N18" s="121">
        <f t="shared" si="4"/>
        <v>1.3194444444444287E-3</v>
      </c>
      <c r="O18" s="121">
        <f t="shared" si="5"/>
        <v>0</v>
      </c>
      <c r="P18" s="121">
        <f t="shared" si="6"/>
        <v>0</v>
      </c>
      <c r="Q18" s="121">
        <f t="shared" si="7"/>
        <v>0</v>
      </c>
      <c r="R18" s="123">
        <f t="shared" si="8"/>
        <v>13.083772487733963</v>
      </c>
      <c r="S18" s="278">
        <f t="shared" si="26"/>
        <v>12.818230372084743</v>
      </c>
      <c r="T18" s="124">
        <f t="shared" si="9"/>
        <v>6.5011574074074097E-2</v>
      </c>
      <c r="X18" s="6">
        <f t="shared" si="10"/>
        <v>1</v>
      </c>
      <c r="Y18" s="7">
        <f t="shared" si="11"/>
        <v>31</v>
      </c>
      <c r="Z18" s="8">
        <f t="shared" si="12"/>
        <v>43</v>
      </c>
      <c r="AA18" s="75">
        <f t="shared" si="13"/>
        <v>0</v>
      </c>
      <c r="AB18" s="70">
        <f t="shared" si="14"/>
        <v>0</v>
      </c>
      <c r="AC18" s="70">
        <f t="shared" si="15"/>
        <v>0</v>
      </c>
      <c r="AD18" s="70">
        <f t="shared" si="16"/>
        <v>0</v>
      </c>
      <c r="AE18" s="70">
        <f t="shared" si="17"/>
        <v>0</v>
      </c>
      <c r="AF18" s="70">
        <f t="shared" si="18"/>
        <v>0</v>
      </c>
      <c r="AG18" s="76">
        <f t="shared" si="19"/>
        <v>0</v>
      </c>
      <c r="AH18" s="77">
        <f t="shared" si="20"/>
        <v>0</v>
      </c>
      <c r="AI18" s="78">
        <f t="shared" si="21"/>
        <v>0</v>
      </c>
      <c r="AJ18" s="78">
        <f t="shared" si="22"/>
        <v>0</v>
      </c>
      <c r="AK18" s="78">
        <f t="shared" si="27"/>
        <v>0</v>
      </c>
      <c r="AL18" s="78">
        <f t="shared" si="23"/>
        <v>0</v>
      </c>
      <c r="AM18" s="78">
        <f t="shared" si="24"/>
        <v>0</v>
      </c>
      <c r="AN18" s="79">
        <f t="shared" si="25"/>
        <v>0</v>
      </c>
      <c r="AO18" s="6">
        <f t="shared" si="28"/>
        <v>1</v>
      </c>
      <c r="AP18" s="7">
        <f t="shared" si="29"/>
        <v>33</v>
      </c>
      <c r="AQ18" s="8">
        <f t="shared" si="30"/>
        <v>37</v>
      </c>
    </row>
    <row r="19" spans="1:43" ht="15" customHeight="1" x14ac:dyDescent="0.2">
      <c r="A19" s="116">
        <f t="shared" si="0"/>
        <v>11</v>
      </c>
      <c r="B19" s="117">
        <f>'Matrículas CET'!A13</f>
        <v>0</v>
      </c>
      <c r="C19" s="248">
        <f>'Matrículas CET'!C13</f>
        <v>0</v>
      </c>
      <c r="D19" s="248">
        <f>'Matrículas CET'!E13</f>
        <v>0</v>
      </c>
      <c r="E19" s="118" t="s">
        <v>20</v>
      </c>
      <c r="F19" s="119">
        <f>+'FASE 1'!H19+'FASE 1'!$I$4</f>
        <v>2.0833333333333332E-2</v>
      </c>
      <c r="G19" s="120"/>
      <c r="H19" s="120"/>
      <c r="I19" s="121">
        <f>+G19-'HORARIO 2'!B15</f>
        <v>-2.0833333333333332E-2</v>
      </c>
      <c r="J19" s="121">
        <f>+H19-'HORARIO 2'!B15</f>
        <v>-2.0833333333333332E-2</v>
      </c>
      <c r="K19" s="122">
        <f t="shared" si="1"/>
        <v>76.388888888888886</v>
      </c>
      <c r="L19" s="122">
        <f t="shared" si="2"/>
        <v>0</v>
      </c>
      <c r="M19" s="122">
        <f t="shared" si="3"/>
        <v>76.388888888888886</v>
      </c>
      <c r="N19" s="121">
        <f t="shared" si="4"/>
        <v>0</v>
      </c>
      <c r="O19" s="121">
        <f t="shared" si="5"/>
        <v>76.388888888888886</v>
      </c>
      <c r="P19" s="121">
        <f t="shared" si="6"/>
        <v>0</v>
      </c>
      <c r="Q19" s="121">
        <f t="shared" si="7"/>
        <v>76.388888888888886</v>
      </c>
      <c r="R19" s="123" t="e">
        <f t="shared" si="8"/>
        <v>#NUM!</v>
      </c>
      <c r="S19" s="278" t="e">
        <f t="shared" si="26"/>
        <v>#NUM!</v>
      </c>
      <c r="T19" s="124">
        <f t="shared" si="9"/>
        <v>76.368055555555557</v>
      </c>
      <c r="X19" s="6" t="e">
        <f t="shared" si="10"/>
        <v>#NUM!</v>
      </c>
      <c r="Y19" s="7" t="e">
        <f t="shared" si="11"/>
        <v>#NUM!</v>
      </c>
      <c r="Z19" s="8" t="e">
        <f t="shared" si="12"/>
        <v>#NUM!</v>
      </c>
      <c r="AA19" s="75">
        <f t="shared" si="13"/>
        <v>9</v>
      </c>
      <c r="AB19" s="70">
        <f t="shared" si="14"/>
        <v>20</v>
      </c>
      <c r="AC19" s="70">
        <f t="shared" si="15"/>
        <v>0</v>
      </c>
      <c r="AD19" s="70">
        <f t="shared" si="16"/>
        <v>20</v>
      </c>
      <c r="AE19" s="70">
        <f t="shared" ref="AE19:AE46" si="31">AD19*10</f>
        <v>200</v>
      </c>
      <c r="AF19" s="70">
        <f t="shared" si="18"/>
        <v>10</v>
      </c>
      <c r="AG19" s="76">
        <f t="shared" si="19"/>
        <v>140</v>
      </c>
      <c r="AH19" s="77">
        <f t="shared" si="20"/>
        <v>0</v>
      </c>
      <c r="AI19" s="78">
        <f t="shared" si="21"/>
        <v>0</v>
      </c>
      <c r="AJ19" s="78">
        <f t="shared" si="22"/>
        <v>0</v>
      </c>
      <c r="AK19" s="78">
        <f t="shared" si="27"/>
        <v>0</v>
      </c>
      <c r="AL19" s="78">
        <f t="shared" si="23"/>
        <v>0</v>
      </c>
      <c r="AM19" s="78">
        <f t="shared" si="24"/>
        <v>0</v>
      </c>
      <c r="AN19" s="79">
        <f t="shared" si="25"/>
        <v>0</v>
      </c>
      <c r="AO19" s="6" t="e">
        <f t="shared" si="28"/>
        <v>#NUM!</v>
      </c>
      <c r="AP19" s="7" t="e">
        <f t="shared" si="29"/>
        <v>#NUM!</v>
      </c>
      <c r="AQ19" s="8" t="e">
        <f t="shared" si="30"/>
        <v>#NUM!</v>
      </c>
    </row>
    <row r="20" spans="1:43" ht="15" customHeight="1" x14ac:dyDescent="0.2">
      <c r="A20" s="116">
        <f t="shared" si="0"/>
        <v>11</v>
      </c>
      <c r="B20" s="117">
        <f>'Matrículas CET'!A14</f>
        <v>0</v>
      </c>
      <c r="C20" s="248">
        <f>'Matrículas CET'!C14</f>
        <v>0</v>
      </c>
      <c r="D20" s="248">
        <f>'Matrículas CET'!E14</f>
        <v>0</v>
      </c>
      <c r="E20" s="118" t="s">
        <v>20</v>
      </c>
      <c r="F20" s="119">
        <f>+'FASE 1'!H20+'FASE 1'!$I$4</f>
        <v>2.0833333333333332E-2</v>
      </c>
      <c r="G20" s="120"/>
      <c r="H20" s="120"/>
      <c r="I20" s="121">
        <f>+G20-'HORARIO 2'!B16</f>
        <v>-2.0833333333333332E-2</v>
      </c>
      <c r="J20" s="121">
        <f>+H20-'HORARIO 2'!B16</f>
        <v>-2.0833333333333332E-2</v>
      </c>
      <c r="K20" s="122">
        <f t="shared" si="1"/>
        <v>76.388888888888886</v>
      </c>
      <c r="L20" s="122">
        <f t="shared" si="2"/>
        <v>0</v>
      </c>
      <c r="M20" s="122">
        <f t="shared" si="3"/>
        <v>76.388888888888886</v>
      </c>
      <c r="N20" s="121">
        <f t="shared" si="4"/>
        <v>0</v>
      </c>
      <c r="O20" s="121">
        <f t="shared" si="5"/>
        <v>76.388888888888886</v>
      </c>
      <c r="P20" s="121">
        <f t="shared" si="6"/>
        <v>0</v>
      </c>
      <c r="Q20" s="121">
        <f t="shared" si="7"/>
        <v>76.388888888888886</v>
      </c>
      <c r="R20" s="123" t="e">
        <f t="shared" si="8"/>
        <v>#NUM!</v>
      </c>
      <c r="S20" s="278" t="e">
        <f t="shared" si="26"/>
        <v>#NUM!</v>
      </c>
      <c r="T20" s="124">
        <f t="shared" si="9"/>
        <v>76.368055555555557</v>
      </c>
      <c r="X20" s="9" t="e">
        <f t="shared" si="10"/>
        <v>#NUM!</v>
      </c>
      <c r="Y20" s="10" t="e">
        <f t="shared" si="11"/>
        <v>#NUM!</v>
      </c>
      <c r="Z20" s="11" t="e">
        <f t="shared" si="12"/>
        <v>#NUM!</v>
      </c>
      <c r="AA20" s="80">
        <f t="shared" si="13"/>
        <v>9</v>
      </c>
      <c r="AB20" s="81">
        <f t="shared" si="14"/>
        <v>20</v>
      </c>
      <c r="AC20" s="81">
        <f t="shared" si="15"/>
        <v>0</v>
      </c>
      <c r="AD20" s="81">
        <f t="shared" si="16"/>
        <v>20</v>
      </c>
      <c r="AE20" s="81">
        <f t="shared" si="31"/>
        <v>200</v>
      </c>
      <c r="AF20" s="81">
        <f t="shared" si="18"/>
        <v>10</v>
      </c>
      <c r="AG20" s="82">
        <f t="shared" si="19"/>
        <v>140</v>
      </c>
      <c r="AH20" s="83">
        <f t="shared" si="20"/>
        <v>0</v>
      </c>
      <c r="AI20" s="84">
        <f t="shared" si="21"/>
        <v>0</v>
      </c>
      <c r="AJ20" s="84">
        <f t="shared" si="22"/>
        <v>0</v>
      </c>
      <c r="AK20" s="84">
        <f t="shared" si="27"/>
        <v>0</v>
      </c>
      <c r="AL20" s="84">
        <f t="shared" si="23"/>
        <v>0</v>
      </c>
      <c r="AM20" s="84">
        <f t="shared" si="24"/>
        <v>0</v>
      </c>
      <c r="AN20" s="85">
        <f t="shared" si="25"/>
        <v>0</v>
      </c>
      <c r="AO20" s="9" t="e">
        <f t="shared" si="28"/>
        <v>#NUM!</v>
      </c>
      <c r="AP20" s="10" t="e">
        <f t="shared" si="29"/>
        <v>#NUM!</v>
      </c>
      <c r="AQ20" s="11" t="e">
        <f t="shared" si="30"/>
        <v>#NUM!</v>
      </c>
    </row>
    <row r="21" spans="1:43" ht="15" customHeight="1" x14ac:dyDescent="0.2">
      <c r="A21" s="116">
        <f t="shared" si="0"/>
        <v>11</v>
      </c>
      <c r="B21" s="117">
        <f>'Matrículas CET'!A15</f>
        <v>0</v>
      </c>
      <c r="C21" s="248">
        <f>'Matrículas CET'!C15</f>
        <v>0</v>
      </c>
      <c r="D21" s="248">
        <f>'Matrículas CET'!E15</f>
        <v>0</v>
      </c>
      <c r="E21" s="118" t="s">
        <v>20</v>
      </c>
      <c r="F21" s="119">
        <f>+'FASE 1'!H21+'FASE 1'!$I$4</f>
        <v>2.0833333333333332E-2</v>
      </c>
      <c r="G21" s="120"/>
      <c r="H21" s="120"/>
      <c r="I21" s="121">
        <f>+G21-'HORARIO 2'!B17</f>
        <v>-2.0833333333333332E-2</v>
      </c>
      <c r="J21" s="121">
        <f>+H21-'HORARIO 2'!B17</f>
        <v>-2.0833333333333332E-2</v>
      </c>
      <c r="K21" s="122">
        <f t="shared" si="1"/>
        <v>76.388888888888886</v>
      </c>
      <c r="L21" s="122">
        <f t="shared" si="2"/>
        <v>0</v>
      </c>
      <c r="M21" s="122">
        <f t="shared" si="3"/>
        <v>76.388888888888886</v>
      </c>
      <c r="N21" s="121">
        <f t="shared" si="4"/>
        <v>0</v>
      </c>
      <c r="O21" s="121">
        <f t="shared" si="5"/>
        <v>76.388888888888886</v>
      </c>
      <c r="P21" s="121">
        <f t="shared" si="6"/>
        <v>0</v>
      </c>
      <c r="Q21" s="121">
        <f t="shared" si="7"/>
        <v>76.388888888888886</v>
      </c>
      <c r="R21" s="123" t="e">
        <f t="shared" si="8"/>
        <v>#NUM!</v>
      </c>
      <c r="S21" s="278" t="e">
        <f t="shared" si="26"/>
        <v>#NUM!</v>
      </c>
      <c r="T21" s="124">
        <f t="shared" si="9"/>
        <v>76.368055555555557</v>
      </c>
      <c r="X21" s="9" t="e">
        <f t="shared" si="10"/>
        <v>#NUM!</v>
      </c>
      <c r="Y21" s="10" t="e">
        <f t="shared" si="11"/>
        <v>#NUM!</v>
      </c>
      <c r="Z21" s="11" t="e">
        <f t="shared" si="12"/>
        <v>#NUM!</v>
      </c>
      <c r="AA21" s="80">
        <f t="shared" si="13"/>
        <v>9</v>
      </c>
      <c r="AB21" s="81">
        <f t="shared" si="14"/>
        <v>20</v>
      </c>
      <c r="AC21" s="81">
        <f t="shared" si="15"/>
        <v>0</v>
      </c>
      <c r="AD21" s="81">
        <f t="shared" si="16"/>
        <v>20</v>
      </c>
      <c r="AE21" s="81">
        <f t="shared" si="31"/>
        <v>200</v>
      </c>
      <c r="AF21" s="81">
        <f t="shared" si="18"/>
        <v>10</v>
      </c>
      <c r="AG21" s="82">
        <f t="shared" si="19"/>
        <v>140</v>
      </c>
      <c r="AH21" s="83">
        <f t="shared" si="20"/>
        <v>0</v>
      </c>
      <c r="AI21" s="84">
        <f t="shared" si="21"/>
        <v>0</v>
      </c>
      <c r="AJ21" s="84">
        <f t="shared" si="22"/>
        <v>0</v>
      </c>
      <c r="AK21" s="84">
        <f t="shared" si="27"/>
        <v>0</v>
      </c>
      <c r="AL21" s="84">
        <f t="shared" si="23"/>
        <v>0</v>
      </c>
      <c r="AM21" s="84">
        <f t="shared" si="24"/>
        <v>0</v>
      </c>
      <c r="AN21" s="85">
        <f t="shared" si="25"/>
        <v>0</v>
      </c>
      <c r="AO21" s="9" t="e">
        <f t="shared" si="28"/>
        <v>#NUM!</v>
      </c>
      <c r="AP21" s="10" t="e">
        <f t="shared" si="29"/>
        <v>#NUM!</v>
      </c>
      <c r="AQ21" s="11" t="e">
        <f t="shared" si="30"/>
        <v>#NUM!</v>
      </c>
    </row>
    <row r="22" spans="1:43" ht="15" customHeight="1" x14ac:dyDescent="0.2">
      <c r="A22" s="116">
        <f t="shared" si="0"/>
        <v>11</v>
      </c>
      <c r="B22" s="117">
        <f>'Matrículas CET'!A16</f>
        <v>0</v>
      </c>
      <c r="C22" s="248">
        <f>'Matrículas CET'!C16</f>
        <v>0</v>
      </c>
      <c r="D22" s="248">
        <f>'Matrículas CET'!E16</f>
        <v>0</v>
      </c>
      <c r="E22" s="118" t="s">
        <v>20</v>
      </c>
      <c r="F22" s="119">
        <f>+'FASE 1'!H22+'FASE 1'!$I$4</f>
        <v>2.0833333333333332E-2</v>
      </c>
      <c r="G22" s="120"/>
      <c r="H22" s="120"/>
      <c r="I22" s="121">
        <f>+G22-'HORARIO 2'!B18</f>
        <v>-2.0833333333333332E-2</v>
      </c>
      <c r="J22" s="121">
        <f>+H22-'HORARIO 2'!B18</f>
        <v>-2.0833333333333332E-2</v>
      </c>
      <c r="K22" s="122">
        <f t="shared" si="1"/>
        <v>76.388888888888886</v>
      </c>
      <c r="L22" s="122">
        <f t="shared" si="2"/>
        <v>0</v>
      </c>
      <c r="M22" s="122">
        <f t="shared" si="3"/>
        <v>76.388888888888886</v>
      </c>
      <c r="N22" s="121">
        <f t="shared" si="4"/>
        <v>0</v>
      </c>
      <c r="O22" s="121">
        <f t="shared" si="5"/>
        <v>76.388888888888886</v>
      </c>
      <c r="P22" s="121">
        <f t="shared" si="6"/>
        <v>0</v>
      </c>
      <c r="Q22" s="121">
        <f t="shared" si="7"/>
        <v>76.388888888888886</v>
      </c>
      <c r="R22" s="123" t="e">
        <f t="shared" si="8"/>
        <v>#NUM!</v>
      </c>
      <c r="S22" s="278" t="e">
        <f t="shared" si="26"/>
        <v>#NUM!</v>
      </c>
      <c r="T22" s="124">
        <f t="shared" si="9"/>
        <v>76.368055555555557</v>
      </c>
      <c r="X22" s="9" t="e">
        <f t="shared" si="10"/>
        <v>#NUM!</v>
      </c>
      <c r="Y22" s="10" t="e">
        <f t="shared" si="11"/>
        <v>#NUM!</v>
      </c>
      <c r="Z22" s="11" t="e">
        <f t="shared" si="12"/>
        <v>#NUM!</v>
      </c>
      <c r="AA22" s="80">
        <f t="shared" si="13"/>
        <v>9</v>
      </c>
      <c r="AB22" s="81">
        <f t="shared" si="14"/>
        <v>20</v>
      </c>
      <c r="AC22" s="81">
        <f t="shared" si="15"/>
        <v>0</v>
      </c>
      <c r="AD22" s="81">
        <f t="shared" si="16"/>
        <v>20</v>
      </c>
      <c r="AE22" s="81">
        <f t="shared" si="31"/>
        <v>200</v>
      </c>
      <c r="AF22" s="81">
        <f t="shared" si="18"/>
        <v>10</v>
      </c>
      <c r="AG22" s="82">
        <f t="shared" si="19"/>
        <v>140</v>
      </c>
      <c r="AH22" s="83">
        <f t="shared" si="20"/>
        <v>0</v>
      </c>
      <c r="AI22" s="84">
        <f t="shared" si="21"/>
        <v>0</v>
      </c>
      <c r="AJ22" s="84">
        <f t="shared" si="22"/>
        <v>0</v>
      </c>
      <c r="AK22" s="84">
        <f t="shared" si="27"/>
        <v>0</v>
      </c>
      <c r="AL22" s="84">
        <f t="shared" si="23"/>
        <v>0</v>
      </c>
      <c r="AM22" s="84">
        <f t="shared" si="24"/>
        <v>0</v>
      </c>
      <c r="AN22" s="85">
        <f t="shared" si="25"/>
        <v>0</v>
      </c>
      <c r="AO22" s="9" t="e">
        <f t="shared" si="28"/>
        <v>#NUM!</v>
      </c>
      <c r="AP22" s="10" t="e">
        <f t="shared" si="29"/>
        <v>#NUM!</v>
      </c>
      <c r="AQ22" s="11" t="e">
        <f t="shared" si="30"/>
        <v>#NUM!</v>
      </c>
    </row>
    <row r="23" spans="1:43" ht="15" customHeight="1" x14ac:dyDescent="0.2">
      <c r="A23" s="116">
        <f t="shared" si="0"/>
        <v>11</v>
      </c>
      <c r="B23" s="117">
        <f>'Matrículas CET'!A17</f>
        <v>0</v>
      </c>
      <c r="C23" s="248">
        <f>'Matrículas CET'!C17</f>
        <v>0</v>
      </c>
      <c r="D23" s="248">
        <f>'Matrículas CET'!E17</f>
        <v>0</v>
      </c>
      <c r="E23" s="118" t="s">
        <v>20</v>
      </c>
      <c r="F23" s="119">
        <f>+'FASE 1'!H23+'FASE 1'!$I$4</f>
        <v>2.0833333333333332E-2</v>
      </c>
      <c r="G23" s="120"/>
      <c r="H23" s="120"/>
      <c r="I23" s="121">
        <f>+G23-'HORARIO 2'!B19</f>
        <v>-2.0833333333333332E-2</v>
      </c>
      <c r="J23" s="121">
        <f>+H23-'HORARIO 2'!B19</f>
        <v>-2.0833333333333332E-2</v>
      </c>
      <c r="K23" s="122">
        <f t="shared" si="1"/>
        <v>76.388888888888886</v>
      </c>
      <c r="L23" s="122">
        <f t="shared" si="2"/>
        <v>0</v>
      </c>
      <c r="M23" s="122">
        <f t="shared" si="3"/>
        <v>76.388888888888886</v>
      </c>
      <c r="N23" s="121">
        <f t="shared" si="4"/>
        <v>0</v>
      </c>
      <c r="O23" s="121">
        <f t="shared" si="5"/>
        <v>76.388888888888886</v>
      </c>
      <c r="P23" s="121">
        <f t="shared" si="6"/>
        <v>0</v>
      </c>
      <c r="Q23" s="121">
        <f t="shared" si="7"/>
        <v>76.388888888888886</v>
      </c>
      <c r="R23" s="123" t="e">
        <f t="shared" si="8"/>
        <v>#NUM!</v>
      </c>
      <c r="S23" s="278" t="e">
        <f t="shared" si="26"/>
        <v>#NUM!</v>
      </c>
      <c r="T23" s="124">
        <f t="shared" si="9"/>
        <v>76.368055555555557</v>
      </c>
      <c r="X23" s="9" t="e">
        <f t="shared" si="10"/>
        <v>#NUM!</v>
      </c>
      <c r="Y23" s="10" t="e">
        <f t="shared" si="11"/>
        <v>#NUM!</v>
      </c>
      <c r="Z23" s="11" t="e">
        <f t="shared" si="12"/>
        <v>#NUM!</v>
      </c>
      <c r="AA23" s="80">
        <f t="shared" si="13"/>
        <v>9</v>
      </c>
      <c r="AB23" s="81">
        <f t="shared" si="14"/>
        <v>20</v>
      </c>
      <c r="AC23" s="81">
        <f t="shared" si="15"/>
        <v>0</v>
      </c>
      <c r="AD23" s="81">
        <f t="shared" si="16"/>
        <v>20</v>
      </c>
      <c r="AE23" s="81">
        <f t="shared" si="31"/>
        <v>200</v>
      </c>
      <c r="AF23" s="81">
        <f t="shared" si="18"/>
        <v>10</v>
      </c>
      <c r="AG23" s="82">
        <f t="shared" si="19"/>
        <v>140</v>
      </c>
      <c r="AH23" s="83">
        <f t="shared" si="20"/>
        <v>0</v>
      </c>
      <c r="AI23" s="84">
        <f t="shared" si="21"/>
        <v>0</v>
      </c>
      <c r="AJ23" s="84">
        <f t="shared" si="22"/>
        <v>0</v>
      </c>
      <c r="AK23" s="84">
        <f t="shared" si="27"/>
        <v>0</v>
      </c>
      <c r="AL23" s="84">
        <f t="shared" si="23"/>
        <v>0</v>
      </c>
      <c r="AM23" s="84">
        <f t="shared" si="24"/>
        <v>0</v>
      </c>
      <c r="AN23" s="85">
        <f t="shared" si="25"/>
        <v>0</v>
      </c>
      <c r="AO23" s="9" t="e">
        <f t="shared" si="28"/>
        <v>#NUM!</v>
      </c>
      <c r="AP23" s="10" t="e">
        <f t="shared" si="29"/>
        <v>#NUM!</v>
      </c>
      <c r="AQ23" s="11" t="e">
        <f t="shared" si="30"/>
        <v>#NUM!</v>
      </c>
    </row>
    <row r="24" spans="1:43" ht="15" customHeight="1" x14ac:dyDescent="0.2">
      <c r="A24" s="116">
        <f t="shared" si="0"/>
        <v>11</v>
      </c>
      <c r="B24" s="117">
        <f>'Matrículas CET'!A18</f>
        <v>0</v>
      </c>
      <c r="C24" s="248">
        <f>'Matrículas CET'!C18</f>
        <v>0</v>
      </c>
      <c r="D24" s="248">
        <f>'Matrículas CET'!E18</f>
        <v>0</v>
      </c>
      <c r="E24" s="118" t="s">
        <v>20</v>
      </c>
      <c r="F24" s="119">
        <f>+'FASE 1'!H24+'FASE 1'!$I$4</f>
        <v>2.0833333333333332E-2</v>
      </c>
      <c r="G24" s="120"/>
      <c r="H24" s="120"/>
      <c r="I24" s="121">
        <f>+G24-'HORARIO 2'!B20</f>
        <v>-2.0833333333333332E-2</v>
      </c>
      <c r="J24" s="121">
        <f>+H24-'HORARIO 2'!B20</f>
        <v>-2.0833333333333332E-2</v>
      </c>
      <c r="K24" s="122">
        <f t="shared" si="1"/>
        <v>76.388888888888886</v>
      </c>
      <c r="L24" s="122">
        <f t="shared" si="2"/>
        <v>0</v>
      </c>
      <c r="M24" s="122">
        <f t="shared" si="3"/>
        <v>76.388888888888886</v>
      </c>
      <c r="N24" s="121">
        <f t="shared" si="4"/>
        <v>0</v>
      </c>
      <c r="O24" s="121">
        <f t="shared" si="5"/>
        <v>76.388888888888886</v>
      </c>
      <c r="P24" s="121">
        <f t="shared" si="6"/>
        <v>0</v>
      </c>
      <c r="Q24" s="121">
        <f t="shared" si="7"/>
        <v>76.388888888888886</v>
      </c>
      <c r="R24" s="123" t="e">
        <f t="shared" si="8"/>
        <v>#NUM!</v>
      </c>
      <c r="S24" s="278" t="e">
        <f t="shared" si="26"/>
        <v>#NUM!</v>
      </c>
      <c r="T24" s="124">
        <f t="shared" si="9"/>
        <v>76.368055555555557</v>
      </c>
      <c r="X24" s="9" t="e">
        <f t="shared" si="10"/>
        <v>#NUM!</v>
      </c>
      <c r="Y24" s="10" t="e">
        <f t="shared" si="11"/>
        <v>#NUM!</v>
      </c>
      <c r="Z24" s="11" t="e">
        <f t="shared" si="12"/>
        <v>#NUM!</v>
      </c>
      <c r="AA24" s="80">
        <f t="shared" si="13"/>
        <v>9</v>
      </c>
      <c r="AB24" s="81">
        <f t="shared" si="14"/>
        <v>20</v>
      </c>
      <c r="AC24" s="81">
        <f t="shared" si="15"/>
        <v>0</v>
      </c>
      <c r="AD24" s="81">
        <f t="shared" si="16"/>
        <v>20</v>
      </c>
      <c r="AE24" s="81">
        <f t="shared" si="31"/>
        <v>200</v>
      </c>
      <c r="AF24" s="81">
        <f t="shared" si="18"/>
        <v>10</v>
      </c>
      <c r="AG24" s="82">
        <f t="shared" si="19"/>
        <v>140</v>
      </c>
      <c r="AH24" s="83">
        <f t="shared" si="20"/>
        <v>0</v>
      </c>
      <c r="AI24" s="84">
        <f t="shared" si="21"/>
        <v>0</v>
      </c>
      <c r="AJ24" s="84">
        <f t="shared" si="22"/>
        <v>0</v>
      </c>
      <c r="AK24" s="84">
        <f t="shared" si="27"/>
        <v>0</v>
      </c>
      <c r="AL24" s="84">
        <f t="shared" si="23"/>
        <v>0</v>
      </c>
      <c r="AM24" s="84">
        <f t="shared" si="24"/>
        <v>0</v>
      </c>
      <c r="AN24" s="85">
        <f t="shared" si="25"/>
        <v>0</v>
      </c>
      <c r="AO24" s="9" t="e">
        <f t="shared" si="28"/>
        <v>#NUM!</v>
      </c>
      <c r="AP24" s="10" t="e">
        <f t="shared" si="29"/>
        <v>#NUM!</v>
      </c>
      <c r="AQ24" s="11" t="e">
        <f t="shared" si="30"/>
        <v>#NUM!</v>
      </c>
    </row>
    <row r="25" spans="1:43" ht="15" customHeight="1" x14ac:dyDescent="0.2">
      <c r="A25" s="116">
        <f t="shared" si="0"/>
        <v>11</v>
      </c>
      <c r="B25" s="117">
        <f>'Matrículas CET'!A19</f>
        <v>0</v>
      </c>
      <c r="C25" s="248">
        <f>'Matrículas CET'!C19</f>
        <v>0</v>
      </c>
      <c r="D25" s="248">
        <f>'Matrículas CET'!E19</f>
        <v>0</v>
      </c>
      <c r="E25" s="118" t="s">
        <v>20</v>
      </c>
      <c r="F25" s="119">
        <f>+'FASE 1'!H25+'FASE 1'!$I$4</f>
        <v>2.0833333333333332E-2</v>
      </c>
      <c r="G25" s="120"/>
      <c r="H25" s="120"/>
      <c r="I25" s="121">
        <f>+G25-'HORARIO 2'!B21</f>
        <v>-2.0833333333333332E-2</v>
      </c>
      <c r="J25" s="121">
        <f>+H25-'HORARIO 2'!B21</f>
        <v>-2.0833333333333332E-2</v>
      </c>
      <c r="K25" s="122">
        <f t="shared" si="1"/>
        <v>76.388888888888886</v>
      </c>
      <c r="L25" s="122">
        <f t="shared" si="2"/>
        <v>0</v>
      </c>
      <c r="M25" s="122">
        <f t="shared" si="3"/>
        <v>76.388888888888886</v>
      </c>
      <c r="N25" s="121">
        <f t="shared" si="4"/>
        <v>0</v>
      </c>
      <c r="O25" s="121">
        <f t="shared" si="5"/>
        <v>76.388888888888886</v>
      </c>
      <c r="P25" s="121">
        <f t="shared" si="6"/>
        <v>0</v>
      </c>
      <c r="Q25" s="121">
        <f t="shared" si="7"/>
        <v>76.388888888888886</v>
      </c>
      <c r="R25" s="123" t="e">
        <f t="shared" si="8"/>
        <v>#NUM!</v>
      </c>
      <c r="S25" s="278" t="e">
        <f t="shared" si="26"/>
        <v>#NUM!</v>
      </c>
      <c r="T25" s="124">
        <f t="shared" si="9"/>
        <v>76.368055555555557</v>
      </c>
      <c r="X25" s="9" t="e">
        <f t="shared" si="10"/>
        <v>#NUM!</v>
      </c>
      <c r="Y25" s="10" t="e">
        <f t="shared" si="11"/>
        <v>#NUM!</v>
      </c>
      <c r="Z25" s="11" t="e">
        <f t="shared" si="12"/>
        <v>#NUM!</v>
      </c>
      <c r="AA25" s="80">
        <f t="shared" si="13"/>
        <v>9</v>
      </c>
      <c r="AB25" s="81">
        <f t="shared" si="14"/>
        <v>20</v>
      </c>
      <c r="AC25" s="81">
        <f t="shared" si="15"/>
        <v>0</v>
      </c>
      <c r="AD25" s="81">
        <f t="shared" si="16"/>
        <v>20</v>
      </c>
      <c r="AE25" s="81">
        <f t="shared" si="31"/>
        <v>200</v>
      </c>
      <c r="AF25" s="81">
        <f t="shared" si="18"/>
        <v>10</v>
      </c>
      <c r="AG25" s="82">
        <f t="shared" si="19"/>
        <v>140</v>
      </c>
      <c r="AH25" s="83">
        <f t="shared" si="20"/>
        <v>0</v>
      </c>
      <c r="AI25" s="84">
        <f t="shared" si="21"/>
        <v>0</v>
      </c>
      <c r="AJ25" s="84">
        <f t="shared" si="22"/>
        <v>0</v>
      </c>
      <c r="AK25" s="84">
        <f t="shared" si="27"/>
        <v>0</v>
      </c>
      <c r="AL25" s="84">
        <f t="shared" si="23"/>
        <v>0</v>
      </c>
      <c r="AM25" s="84">
        <f t="shared" si="24"/>
        <v>0</v>
      </c>
      <c r="AN25" s="85">
        <f t="shared" si="25"/>
        <v>0</v>
      </c>
      <c r="AO25" s="9" t="e">
        <f t="shared" si="28"/>
        <v>#NUM!</v>
      </c>
      <c r="AP25" s="10" t="e">
        <f t="shared" si="29"/>
        <v>#NUM!</v>
      </c>
      <c r="AQ25" s="11" t="e">
        <f t="shared" si="30"/>
        <v>#NUM!</v>
      </c>
    </row>
    <row r="26" spans="1:43" ht="15" customHeight="1" x14ac:dyDescent="0.2">
      <c r="A26" s="116">
        <f t="shared" si="0"/>
        <v>11</v>
      </c>
      <c r="B26" s="117">
        <f>'Matrículas CET'!A20</f>
        <v>0</v>
      </c>
      <c r="C26" s="248">
        <f>'Matrículas CET'!C20</f>
        <v>0</v>
      </c>
      <c r="D26" s="248">
        <f>'Matrículas CET'!E20</f>
        <v>0</v>
      </c>
      <c r="E26" s="118" t="s">
        <v>20</v>
      </c>
      <c r="F26" s="119">
        <f>+'FASE 1'!H26+'FASE 1'!$I$4</f>
        <v>2.0833333333333332E-2</v>
      </c>
      <c r="G26" s="120"/>
      <c r="H26" s="120"/>
      <c r="I26" s="121">
        <f>+G26-'HORARIO 2'!B22</f>
        <v>-2.0833333333333332E-2</v>
      </c>
      <c r="J26" s="121">
        <f>+H26-'HORARIO 2'!B22</f>
        <v>-2.0833333333333332E-2</v>
      </c>
      <c r="K26" s="122">
        <f t="shared" si="1"/>
        <v>76.388888888888886</v>
      </c>
      <c r="L26" s="122">
        <f t="shared" si="2"/>
        <v>0</v>
      </c>
      <c r="M26" s="122">
        <f t="shared" si="3"/>
        <v>76.388888888888886</v>
      </c>
      <c r="N26" s="121">
        <f t="shared" si="4"/>
        <v>0</v>
      </c>
      <c r="O26" s="121">
        <f t="shared" si="5"/>
        <v>76.388888888888886</v>
      </c>
      <c r="P26" s="121">
        <f t="shared" si="6"/>
        <v>0</v>
      </c>
      <c r="Q26" s="121">
        <f t="shared" si="7"/>
        <v>76.388888888888886</v>
      </c>
      <c r="R26" s="123" t="e">
        <f t="shared" si="8"/>
        <v>#NUM!</v>
      </c>
      <c r="S26" s="278" t="e">
        <f t="shared" si="26"/>
        <v>#NUM!</v>
      </c>
      <c r="T26" s="124">
        <f t="shared" si="9"/>
        <v>76.368055555555557</v>
      </c>
      <c r="X26" s="9" t="e">
        <f t="shared" si="10"/>
        <v>#NUM!</v>
      </c>
      <c r="Y26" s="10" t="e">
        <f t="shared" si="11"/>
        <v>#NUM!</v>
      </c>
      <c r="Z26" s="11" t="e">
        <f t="shared" si="12"/>
        <v>#NUM!</v>
      </c>
      <c r="AA26" s="80">
        <f t="shared" si="13"/>
        <v>9</v>
      </c>
      <c r="AB26" s="81">
        <f t="shared" si="14"/>
        <v>20</v>
      </c>
      <c r="AC26" s="81">
        <f t="shared" si="15"/>
        <v>0</v>
      </c>
      <c r="AD26" s="81">
        <f t="shared" si="16"/>
        <v>20</v>
      </c>
      <c r="AE26" s="81">
        <f t="shared" si="31"/>
        <v>200</v>
      </c>
      <c r="AF26" s="81">
        <f t="shared" si="18"/>
        <v>10</v>
      </c>
      <c r="AG26" s="82">
        <f t="shared" si="19"/>
        <v>140</v>
      </c>
      <c r="AH26" s="83">
        <f t="shared" si="20"/>
        <v>0</v>
      </c>
      <c r="AI26" s="84">
        <f t="shared" si="21"/>
        <v>0</v>
      </c>
      <c r="AJ26" s="84">
        <f t="shared" si="22"/>
        <v>0</v>
      </c>
      <c r="AK26" s="84">
        <f t="shared" si="27"/>
        <v>0</v>
      </c>
      <c r="AL26" s="84">
        <f t="shared" si="23"/>
        <v>0</v>
      </c>
      <c r="AM26" s="84">
        <f t="shared" si="24"/>
        <v>0</v>
      </c>
      <c r="AN26" s="85">
        <f t="shared" si="25"/>
        <v>0</v>
      </c>
      <c r="AO26" s="9" t="e">
        <f t="shared" si="28"/>
        <v>#NUM!</v>
      </c>
      <c r="AP26" s="10" t="e">
        <f t="shared" si="29"/>
        <v>#NUM!</v>
      </c>
      <c r="AQ26" s="11" t="e">
        <f t="shared" si="30"/>
        <v>#NUM!</v>
      </c>
    </row>
    <row r="27" spans="1:43" ht="15" customHeight="1" x14ac:dyDescent="0.2">
      <c r="A27" s="116">
        <f t="shared" si="0"/>
        <v>11</v>
      </c>
      <c r="B27" s="117">
        <f>'Matrículas CET'!A21</f>
        <v>0</v>
      </c>
      <c r="C27" s="248">
        <f>'Matrículas CET'!C21</f>
        <v>0</v>
      </c>
      <c r="D27" s="248">
        <f>'Matrículas CET'!E21</f>
        <v>0</v>
      </c>
      <c r="E27" s="118" t="s">
        <v>20</v>
      </c>
      <c r="F27" s="119">
        <f>+'FASE 1'!H27+'FASE 1'!$I$4</f>
        <v>2.0833333333333332E-2</v>
      </c>
      <c r="G27" s="120"/>
      <c r="H27" s="120"/>
      <c r="I27" s="121">
        <f>+G27-'HORARIO 2'!B23</f>
        <v>-2.0833333333333332E-2</v>
      </c>
      <c r="J27" s="121">
        <f>+H27-'HORARIO 2'!B23</f>
        <v>-2.0833333333333332E-2</v>
      </c>
      <c r="K27" s="122">
        <f t="shared" si="1"/>
        <v>76.388888888888886</v>
      </c>
      <c r="L27" s="122">
        <f t="shared" si="2"/>
        <v>0</v>
      </c>
      <c r="M27" s="122">
        <f t="shared" si="3"/>
        <v>76.388888888888886</v>
      </c>
      <c r="N27" s="121">
        <f t="shared" si="4"/>
        <v>0</v>
      </c>
      <c r="O27" s="121">
        <f t="shared" si="5"/>
        <v>76.388888888888886</v>
      </c>
      <c r="P27" s="121">
        <f t="shared" si="6"/>
        <v>0</v>
      </c>
      <c r="Q27" s="121">
        <f t="shared" si="7"/>
        <v>76.388888888888886</v>
      </c>
      <c r="R27" s="123" t="e">
        <f t="shared" si="8"/>
        <v>#NUM!</v>
      </c>
      <c r="S27" s="278" t="e">
        <f t="shared" si="26"/>
        <v>#NUM!</v>
      </c>
      <c r="T27" s="124">
        <f t="shared" si="9"/>
        <v>76.368055555555557</v>
      </c>
      <c r="X27" s="9" t="e">
        <f t="shared" si="10"/>
        <v>#NUM!</v>
      </c>
      <c r="Y27" s="10" t="e">
        <f t="shared" si="11"/>
        <v>#NUM!</v>
      </c>
      <c r="Z27" s="11" t="e">
        <f t="shared" si="12"/>
        <v>#NUM!</v>
      </c>
      <c r="AA27" s="80">
        <f t="shared" si="13"/>
        <v>9</v>
      </c>
      <c r="AB27" s="81">
        <f t="shared" si="14"/>
        <v>20</v>
      </c>
      <c r="AC27" s="81">
        <f t="shared" si="15"/>
        <v>0</v>
      </c>
      <c r="AD27" s="81">
        <f t="shared" si="16"/>
        <v>20</v>
      </c>
      <c r="AE27" s="81">
        <f t="shared" si="31"/>
        <v>200</v>
      </c>
      <c r="AF27" s="81">
        <f t="shared" si="18"/>
        <v>10</v>
      </c>
      <c r="AG27" s="82">
        <f t="shared" si="19"/>
        <v>140</v>
      </c>
      <c r="AH27" s="83">
        <f t="shared" si="20"/>
        <v>0</v>
      </c>
      <c r="AI27" s="84">
        <f t="shared" si="21"/>
        <v>0</v>
      </c>
      <c r="AJ27" s="84">
        <f t="shared" si="22"/>
        <v>0</v>
      </c>
      <c r="AK27" s="84">
        <f t="shared" si="27"/>
        <v>0</v>
      </c>
      <c r="AL27" s="84">
        <f t="shared" si="23"/>
        <v>0</v>
      </c>
      <c r="AM27" s="84">
        <f t="shared" si="24"/>
        <v>0</v>
      </c>
      <c r="AN27" s="85">
        <f t="shared" si="25"/>
        <v>0</v>
      </c>
      <c r="AO27" s="9" t="e">
        <f t="shared" si="28"/>
        <v>#NUM!</v>
      </c>
      <c r="AP27" s="10" t="e">
        <f t="shared" si="29"/>
        <v>#NUM!</v>
      </c>
      <c r="AQ27" s="11" t="e">
        <f t="shared" si="30"/>
        <v>#NUM!</v>
      </c>
    </row>
    <row r="28" spans="1:43" ht="15" customHeight="1" x14ac:dyDescent="0.2">
      <c r="A28" s="116">
        <f t="shared" si="0"/>
        <v>11</v>
      </c>
      <c r="B28" s="117">
        <f>'Matrículas CET'!A22</f>
        <v>0</v>
      </c>
      <c r="C28" s="248">
        <f>'Matrículas CET'!C22</f>
        <v>0</v>
      </c>
      <c r="D28" s="248">
        <f>'Matrículas CET'!E22</f>
        <v>0</v>
      </c>
      <c r="E28" s="118" t="s">
        <v>20</v>
      </c>
      <c r="F28" s="119">
        <f>+'FASE 1'!H28+'FASE 1'!$I$4</f>
        <v>2.0833333333333332E-2</v>
      </c>
      <c r="G28" s="120"/>
      <c r="H28" s="120"/>
      <c r="I28" s="121">
        <f>+G28-'HORARIO 2'!B24</f>
        <v>-2.0833333333333332E-2</v>
      </c>
      <c r="J28" s="121">
        <f>+H28-'HORARIO 2'!B24</f>
        <v>-2.0833333333333332E-2</v>
      </c>
      <c r="K28" s="122">
        <f t="shared" si="1"/>
        <v>76.388888888888886</v>
      </c>
      <c r="L28" s="122">
        <f t="shared" si="2"/>
        <v>0</v>
      </c>
      <c r="M28" s="122">
        <f t="shared" si="3"/>
        <v>76.388888888888886</v>
      </c>
      <c r="N28" s="121">
        <f t="shared" si="4"/>
        <v>0</v>
      </c>
      <c r="O28" s="121">
        <f t="shared" si="5"/>
        <v>76.388888888888886</v>
      </c>
      <c r="P28" s="121">
        <f t="shared" si="6"/>
        <v>0</v>
      </c>
      <c r="Q28" s="121">
        <f t="shared" si="7"/>
        <v>76.388888888888886</v>
      </c>
      <c r="R28" s="123" t="e">
        <f t="shared" si="8"/>
        <v>#NUM!</v>
      </c>
      <c r="S28" s="278" t="e">
        <f t="shared" si="26"/>
        <v>#NUM!</v>
      </c>
      <c r="T28" s="124">
        <f t="shared" si="9"/>
        <v>76.368055555555557</v>
      </c>
      <c r="X28" s="9" t="e">
        <f t="shared" si="10"/>
        <v>#NUM!</v>
      </c>
      <c r="Y28" s="10" t="e">
        <f t="shared" si="11"/>
        <v>#NUM!</v>
      </c>
      <c r="Z28" s="11" t="e">
        <f t="shared" si="12"/>
        <v>#NUM!</v>
      </c>
      <c r="AA28" s="80">
        <f t="shared" si="13"/>
        <v>9</v>
      </c>
      <c r="AB28" s="81">
        <f t="shared" si="14"/>
        <v>20</v>
      </c>
      <c r="AC28" s="81">
        <f t="shared" si="15"/>
        <v>0</v>
      </c>
      <c r="AD28" s="81">
        <f t="shared" si="16"/>
        <v>20</v>
      </c>
      <c r="AE28" s="81">
        <f t="shared" si="31"/>
        <v>200</v>
      </c>
      <c r="AF28" s="81">
        <f t="shared" si="18"/>
        <v>10</v>
      </c>
      <c r="AG28" s="82">
        <f t="shared" si="19"/>
        <v>140</v>
      </c>
      <c r="AH28" s="83">
        <f t="shared" si="20"/>
        <v>0</v>
      </c>
      <c r="AI28" s="84">
        <f t="shared" si="21"/>
        <v>0</v>
      </c>
      <c r="AJ28" s="84">
        <f t="shared" si="22"/>
        <v>0</v>
      </c>
      <c r="AK28" s="84">
        <f t="shared" si="27"/>
        <v>0</v>
      </c>
      <c r="AL28" s="84">
        <f t="shared" si="23"/>
        <v>0</v>
      </c>
      <c r="AM28" s="84">
        <f t="shared" si="24"/>
        <v>0</v>
      </c>
      <c r="AN28" s="85">
        <f t="shared" si="25"/>
        <v>0</v>
      </c>
      <c r="AO28" s="9" t="e">
        <f t="shared" si="28"/>
        <v>#NUM!</v>
      </c>
      <c r="AP28" s="10" t="e">
        <f t="shared" si="29"/>
        <v>#NUM!</v>
      </c>
      <c r="AQ28" s="11" t="e">
        <f t="shared" si="30"/>
        <v>#NUM!</v>
      </c>
    </row>
    <row r="29" spans="1:43" ht="15" customHeight="1" x14ac:dyDescent="0.2">
      <c r="A29" s="116">
        <f t="shared" si="0"/>
        <v>11</v>
      </c>
      <c r="B29" s="117">
        <f>'Matrículas CET'!A23</f>
        <v>0</v>
      </c>
      <c r="C29" s="248">
        <f>'Matrículas CET'!C23</f>
        <v>0</v>
      </c>
      <c r="D29" s="248">
        <f>'Matrículas CET'!E23</f>
        <v>0</v>
      </c>
      <c r="E29" s="118" t="s">
        <v>20</v>
      </c>
      <c r="F29" s="119">
        <f>+'FASE 1'!H29+'FASE 1'!$I$4</f>
        <v>2.0833333333333332E-2</v>
      </c>
      <c r="G29" s="120"/>
      <c r="H29" s="120"/>
      <c r="I29" s="121">
        <f>+G29-'HORARIO 2'!B25</f>
        <v>-2.0833333333333332E-2</v>
      </c>
      <c r="J29" s="121">
        <f>+H29-'HORARIO 2'!B25</f>
        <v>-2.0833333333333332E-2</v>
      </c>
      <c r="K29" s="122">
        <f t="shared" si="1"/>
        <v>76.388888888888886</v>
      </c>
      <c r="L29" s="122">
        <f t="shared" si="2"/>
        <v>0</v>
      </c>
      <c r="M29" s="122">
        <f t="shared" si="3"/>
        <v>76.388888888888886</v>
      </c>
      <c r="N29" s="121">
        <f t="shared" si="4"/>
        <v>0</v>
      </c>
      <c r="O29" s="121">
        <f t="shared" si="5"/>
        <v>76.388888888888886</v>
      </c>
      <c r="P29" s="121">
        <f t="shared" si="6"/>
        <v>0</v>
      </c>
      <c r="Q29" s="121">
        <f t="shared" si="7"/>
        <v>76.388888888888886</v>
      </c>
      <c r="R29" s="123" t="e">
        <f t="shared" si="8"/>
        <v>#NUM!</v>
      </c>
      <c r="S29" s="278" t="e">
        <f t="shared" si="26"/>
        <v>#NUM!</v>
      </c>
      <c r="T29" s="124">
        <f t="shared" si="9"/>
        <v>76.368055555555557</v>
      </c>
      <c r="X29" s="9" t="e">
        <f t="shared" si="10"/>
        <v>#NUM!</v>
      </c>
      <c r="Y29" s="10" t="e">
        <f t="shared" si="11"/>
        <v>#NUM!</v>
      </c>
      <c r="Z29" s="11" t="e">
        <f t="shared" si="12"/>
        <v>#NUM!</v>
      </c>
      <c r="AA29" s="80">
        <f t="shared" si="13"/>
        <v>9</v>
      </c>
      <c r="AB29" s="81">
        <f t="shared" si="14"/>
        <v>20</v>
      </c>
      <c r="AC29" s="81">
        <f t="shared" si="15"/>
        <v>0</v>
      </c>
      <c r="AD29" s="81">
        <f t="shared" si="16"/>
        <v>20</v>
      </c>
      <c r="AE29" s="81">
        <f t="shared" si="31"/>
        <v>200</v>
      </c>
      <c r="AF29" s="81">
        <f t="shared" si="18"/>
        <v>10</v>
      </c>
      <c r="AG29" s="82">
        <f t="shared" si="19"/>
        <v>140</v>
      </c>
      <c r="AH29" s="83">
        <f t="shared" si="20"/>
        <v>0</v>
      </c>
      <c r="AI29" s="84">
        <f t="shared" si="21"/>
        <v>0</v>
      </c>
      <c r="AJ29" s="84">
        <f t="shared" si="22"/>
        <v>0</v>
      </c>
      <c r="AK29" s="84">
        <f t="shared" si="27"/>
        <v>0</v>
      </c>
      <c r="AL29" s="84">
        <f t="shared" si="23"/>
        <v>0</v>
      </c>
      <c r="AM29" s="84">
        <f t="shared" si="24"/>
        <v>0</v>
      </c>
      <c r="AN29" s="85">
        <f t="shared" si="25"/>
        <v>0</v>
      </c>
      <c r="AO29" s="9" t="e">
        <f t="shared" si="28"/>
        <v>#NUM!</v>
      </c>
      <c r="AP29" s="10" t="e">
        <f t="shared" si="29"/>
        <v>#NUM!</v>
      </c>
      <c r="AQ29" s="11" t="e">
        <f t="shared" si="30"/>
        <v>#NUM!</v>
      </c>
    </row>
    <row r="30" spans="1:43" ht="15" customHeight="1" x14ac:dyDescent="0.2">
      <c r="A30" s="116">
        <f t="shared" si="0"/>
        <v>11</v>
      </c>
      <c r="B30" s="117">
        <f>'Matrículas CET'!A24</f>
        <v>0</v>
      </c>
      <c r="C30" s="248">
        <f>'Matrículas CET'!C24</f>
        <v>0</v>
      </c>
      <c r="D30" s="248">
        <f>'Matrículas CET'!E24</f>
        <v>0</v>
      </c>
      <c r="E30" s="118" t="s">
        <v>20</v>
      </c>
      <c r="F30" s="119">
        <f>+'FASE 1'!H30+'FASE 1'!$I$4</f>
        <v>2.0833333333333332E-2</v>
      </c>
      <c r="G30" s="120"/>
      <c r="H30" s="120"/>
      <c r="I30" s="121">
        <f>+G30-'HORARIO 2'!B26</f>
        <v>-2.0833333333333332E-2</v>
      </c>
      <c r="J30" s="121">
        <f>+H30-'HORARIO 2'!B26</f>
        <v>-2.0833333333333332E-2</v>
      </c>
      <c r="K30" s="122">
        <f t="shared" si="1"/>
        <v>76.388888888888886</v>
      </c>
      <c r="L30" s="122">
        <f t="shared" si="2"/>
        <v>0</v>
      </c>
      <c r="M30" s="122">
        <f t="shared" si="3"/>
        <v>76.388888888888886</v>
      </c>
      <c r="N30" s="121">
        <f t="shared" si="4"/>
        <v>0</v>
      </c>
      <c r="O30" s="121">
        <f t="shared" si="5"/>
        <v>76.388888888888886</v>
      </c>
      <c r="P30" s="121">
        <f t="shared" si="6"/>
        <v>0</v>
      </c>
      <c r="Q30" s="121">
        <f t="shared" si="7"/>
        <v>76.388888888888886</v>
      </c>
      <c r="R30" s="123" t="e">
        <f t="shared" si="8"/>
        <v>#NUM!</v>
      </c>
      <c r="S30" s="278" t="e">
        <f t="shared" si="26"/>
        <v>#NUM!</v>
      </c>
      <c r="T30" s="124">
        <f t="shared" si="9"/>
        <v>76.368055555555557</v>
      </c>
      <c r="X30" s="9" t="e">
        <f t="shared" si="10"/>
        <v>#NUM!</v>
      </c>
      <c r="Y30" s="10" t="e">
        <f t="shared" si="11"/>
        <v>#NUM!</v>
      </c>
      <c r="Z30" s="11" t="e">
        <f t="shared" si="12"/>
        <v>#NUM!</v>
      </c>
      <c r="AA30" s="80">
        <f t="shared" si="13"/>
        <v>9</v>
      </c>
      <c r="AB30" s="81">
        <f t="shared" si="14"/>
        <v>20</v>
      </c>
      <c r="AC30" s="81">
        <f t="shared" si="15"/>
        <v>0</v>
      </c>
      <c r="AD30" s="81">
        <f t="shared" si="16"/>
        <v>20</v>
      </c>
      <c r="AE30" s="81">
        <f t="shared" si="31"/>
        <v>200</v>
      </c>
      <c r="AF30" s="81">
        <f t="shared" si="18"/>
        <v>10</v>
      </c>
      <c r="AG30" s="82">
        <f t="shared" si="19"/>
        <v>140</v>
      </c>
      <c r="AH30" s="83">
        <f t="shared" si="20"/>
        <v>0</v>
      </c>
      <c r="AI30" s="84">
        <f t="shared" si="21"/>
        <v>0</v>
      </c>
      <c r="AJ30" s="84">
        <f t="shared" si="22"/>
        <v>0</v>
      </c>
      <c r="AK30" s="84">
        <f t="shared" si="27"/>
        <v>0</v>
      </c>
      <c r="AL30" s="84">
        <f t="shared" si="23"/>
        <v>0</v>
      </c>
      <c r="AM30" s="84">
        <f t="shared" si="24"/>
        <v>0</v>
      </c>
      <c r="AN30" s="85">
        <f t="shared" si="25"/>
        <v>0</v>
      </c>
      <c r="AO30" s="9" t="e">
        <f t="shared" si="28"/>
        <v>#NUM!</v>
      </c>
      <c r="AP30" s="10" t="e">
        <f t="shared" si="29"/>
        <v>#NUM!</v>
      </c>
      <c r="AQ30" s="11" t="e">
        <f t="shared" si="30"/>
        <v>#NUM!</v>
      </c>
    </row>
    <row r="31" spans="1:43" ht="15" customHeight="1" x14ac:dyDescent="0.2">
      <c r="A31" s="116">
        <f t="shared" si="0"/>
        <v>11</v>
      </c>
      <c r="B31" s="117">
        <f>'Matrículas CET'!A25</f>
        <v>0</v>
      </c>
      <c r="C31" s="248">
        <f>'Matrículas CET'!C25</f>
        <v>0</v>
      </c>
      <c r="D31" s="248">
        <f>'Matrículas CET'!E25</f>
        <v>0</v>
      </c>
      <c r="E31" s="118" t="s">
        <v>20</v>
      </c>
      <c r="F31" s="119">
        <f>+'FASE 1'!H31+'FASE 1'!$I$4</f>
        <v>2.0833333333333332E-2</v>
      </c>
      <c r="G31" s="120"/>
      <c r="H31" s="120"/>
      <c r="I31" s="121">
        <f>+G31-'HORARIO 2'!B27</f>
        <v>-2.0833333333333332E-2</v>
      </c>
      <c r="J31" s="121">
        <f>+H31-'HORARIO 2'!B27</f>
        <v>-2.0833333333333332E-2</v>
      </c>
      <c r="K31" s="122">
        <f t="shared" si="1"/>
        <v>76.388888888888886</v>
      </c>
      <c r="L31" s="122">
        <f t="shared" si="2"/>
        <v>0</v>
      </c>
      <c r="M31" s="122">
        <f t="shared" si="3"/>
        <v>76.388888888888886</v>
      </c>
      <c r="N31" s="121">
        <f t="shared" si="4"/>
        <v>0</v>
      </c>
      <c r="O31" s="121">
        <f t="shared" si="5"/>
        <v>76.388888888888886</v>
      </c>
      <c r="P31" s="121">
        <f t="shared" si="6"/>
        <v>0</v>
      </c>
      <c r="Q31" s="121">
        <f t="shared" si="7"/>
        <v>76.388888888888886</v>
      </c>
      <c r="R31" s="123" t="e">
        <f t="shared" si="8"/>
        <v>#NUM!</v>
      </c>
      <c r="S31" s="278" t="e">
        <f t="shared" si="26"/>
        <v>#NUM!</v>
      </c>
      <c r="T31" s="124">
        <f t="shared" si="9"/>
        <v>76.368055555555557</v>
      </c>
      <c r="X31" s="9" t="e">
        <f t="shared" si="10"/>
        <v>#NUM!</v>
      </c>
      <c r="Y31" s="10" t="e">
        <f t="shared" si="11"/>
        <v>#NUM!</v>
      </c>
      <c r="Z31" s="11" t="e">
        <f t="shared" si="12"/>
        <v>#NUM!</v>
      </c>
      <c r="AA31" s="80">
        <f t="shared" si="13"/>
        <v>9</v>
      </c>
      <c r="AB31" s="81">
        <f t="shared" si="14"/>
        <v>20</v>
      </c>
      <c r="AC31" s="81">
        <f t="shared" si="15"/>
        <v>0</v>
      </c>
      <c r="AD31" s="81">
        <f t="shared" si="16"/>
        <v>20</v>
      </c>
      <c r="AE31" s="81">
        <f t="shared" si="31"/>
        <v>200</v>
      </c>
      <c r="AF31" s="81">
        <f t="shared" si="18"/>
        <v>10</v>
      </c>
      <c r="AG31" s="82">
        <f t="shared" si="19"/>
        <v>140</v>
      </c>
      <c r="AH31" s="83">
        <f t="shared" si="20"/>
        <v>0</v>
      </c>
      <c r="AI31" s="84">
        <f t="shared" si="21"/>
        <v>0</v>
      </c>
      <c r="AJ31" s="84">
        <f t="shared" si="22"/>
        <v>0</v>
      </c>
      <c r="AK31" s="84">
        <f t="shared" si="27"/>
        <v>0</v>
      </c>
      <c r="AL31" s="84">
        <f t="shared" si="23"/>
        <v>0</v>
      </c>
      <c r="AM31" s="84">
        <f t="shared" si="24"/>
        <v>0</v>
      </c>
      <c r="AN31" s="85">
        <f t="shared" si="25"/>
        <v>0</v>
      </c>
      <c r="AO31" s="9" t="e">
        <f t="shared" si="28"/>
        <v>#NUM!</v>
      </c>
      <c r="AP31" s="10" t="e">
        <f t="shared" si="29"/>
        <v>#NUM!</v>
      </c>
      <c r="AQ31" s="11" t="e">
        <f t="shared" si="30"/>
        <v>#NUM!</v>
      </c>
    </row>
    <row r="32" spans="1:43" ht="15" customHeight="1" x14ac:dyDescent="0.2">
      <c r="A32" s="116">
        <f t="shared" si="0"/>
        <v>11</v>
      </c>
      <c r="B32" s="117">
        <f>'Matrículas CET'!A26</f>
        <v>0</v>
      </c>
      <c r="C32" s="248">
        <f>'Matrículas CET'!C26</f>
        <v>0</v>
      </c>
      <c r="D32" s="248">
        <f>'Matrículas CET'!E26</f>
        <v>0</v>
      </c>
      <c r="E32" s="118" t="s">
        <v>20</v>
      </c>
      <c r="F32" s="119">
        <f>+'FASE 1'!H32+'FASE 1'!$I$4</f>
        <v>2.0833333333333332E-2</v>
      </c>
      <c r="G32" s="120"/>
      <c r="H32" s="120"/>
      <c r="I32" s="121">
        <f>+G32-'HORARIO 2'!B28</f>
        <v>-2.0833333333333332E-2</v>
      </c>
      <c r="J32" s="121">
        <f>+H32-'HORARIO 2'!B28</f>
        <v>-2.0833333333333332E-2</v>
      </c>
      <c r="K32" s="122">
        <f t="shared" si="1"/>
        <v>76.388888888888886</v>
      </c>
      <c r="L32" s="122">
        <f t="shared" si="2"/>
        <v>0</v>
      </c>
      <c r="M32" s="122">
        <f t="shared" si="3"/>
        <v>76.388888888888886</v>
      </c>
      <c r="N32" s="121">
        <f t="shared" si="4"/>
        <v>0</v>
      </c>
      <c r="O32" s="121">
        <f t="shared" si="5"/>
        <v>76.388888888888886</v>
      </c>
      <c r="P32" s="121">
        <f t="shared" si="6"/>
        <v>0</v>
      </c>
      <c r="Q32" s="121">
        <f t="shared" si="7"/>
        <v>76.388888888888886</v>
      </c>
      <c r="R32" s="123" t="e">
        <f t="shared" si="8"/>
        <v>#NUM!</v>
      </c>
      <c r="S32" s="278" t="e">
        <f t="shared" si="26"/>
        <v>#NUM!</v>
      </c>
      <c r="T32" s="124">
        <f t="shared" si="9"/>
        <v>76.368055555555557</v>
      </c>
      <c r="X32" s="9" t="e">
        <f t="shared" si="10"/>
        <v>#NUM!</v>
      </c>
      <c r="Y32" s="10" t="e">
        <f t="shared" si="11"/>
        <v>#NUM!</v>
      </c>
      <c r="Z32" s="11" t="e">
        <f t="shared" si="12"/>
        <v>#NUM!</v>
      </c>
      <c r="AA32" s="80">
        <f t="shared" si="13"/>
        <v>9</v>
      </c>
      <c r="AB32" s="81">
        <f t="shared" si="14"/>
        <v>20</v>
      </c>
      <c r="AC32" s="81">
        <f t="shared" si="15"/>
        <v>0</v>
      </c>
      <c r="AD32" s="81">
        <f t="shared" si="16"/>
        <v>20</v>
      </c>
      <c r="AE32" s="81">
        <f t="shared" si="31"/>
        <v>200</v>
      </c>
      <c r="AF32" s="81">
        <f t="shared" si="18"/>
        <v>10</v>
      </c>
      <c r="AG32" s="82">
        <f t="shared" si="19"/>
        <v>140</v>
      </c>
      <c r="AH32" s="83">
        <f t="shared" si="20"/>
        <v>0</v>
      </c>
      <c r="AI32" s="84">
        <f t="shared" si="21"/>
        <v>0</v>
      </c>
      <c r="AJ32" s="84">
        <f t="shared" si="22"/>
        <v>0</v>
      </c>
      <c r="AK32" s="84">
        <f t="shared" si="27"/>
        <v>0</v>
      </c>
      <c r="AL32" s="84">
        <f t="shared" si="23"/>
        <v>0</v>
      </c>
      <c r="AM32" s="84">
        <f t="shared" si="24"/>
        <v>0</v>
      </c>
      <c r="AN32" s="85">
        <f t="shared" si="25"/>
        <v>0</v>
      </c>
      <c r="AO32" s="9" t="e">
        <f t="shared" si="28"/>
        <v>#NUM!</v>
      </c>
      <c r="AP32" s="10" t="e">
        <f t="shared" si="29"/>
        <v>#NUM!</v>
      </c>
      <c r="AQ32" s="11" t="e">
        <f t="shared" si="30"/>
        <v>#NUM!</v>
      </c>
    </row>
    <row r="33" spans="1:43" ht="15" customHeight="1" x14ac:dyDescent="0.2">
      <c r="A33" s="116">
        <f t="shared" si="0"/>
        <v>11</v>
      </c>
      <c r="B33" s="117">
        <f>'Matrículas CET'!A27</f>
        <v>0</v>
      </c>
      <c r="C33" s="248">
        <f>'Matrículas CET'!C27</f>
        <v>0</v>
      </c>
      <c r="D33" s="248">
        <f>'Matrículas CET'!E27</f>
        <v>0</v>
      </c>
      <c r="E33" s="118" t="s">
        <v>20</v>
      </c>
      <c r="F33" s="119">
        <f>+'FASE 1'!H33+'FASE 1'!$I$4</f>
        <v>2.0833333333333332E-2</v>
      </c>
      <c r="G33" s="120"/>
      <c r="H33" s="120"/>
      <c r="I33" s="121">
        <f>+G33-'HORARIO 2'!B29</f>
        <v>-2.0833333333333332E-2</v>
      </c>
      <c r="J33" s="121">
        <f>+H33-'HORARIO 2'!B29</f>
        <v>-2.0833333333333332E-2</v>
      </c>
      <c r="K33" s="122">
        <f t="shared" si="1"/>
        <v>76.388888888888886</v>
      </c>
      <c r="L33" s="122">
        <f t="shared" si="2"/>
        <v>0</v>
      </c>
      <c r="M33" s="122">
        <f t="shared" si="3"/>
        <v>76.388888888888886</v>
      </c>
      <c r="N33" s="121">
        <f t="shared" si="4"/>
        <v>0</v>
      </c>
      <c r="O33" s="121">
        <f t="shared" si="5"/>
        <v>76.388888888888886</v>
      </c>
      <c r="P33" s="121">
        <f t="shared" si="6"/>
        <v>0</v>
      </c>
      <c r="Q33" s="121">
        <f t="shared" si="7"/>
        <v>76.388888888888886</v>
      </c>
      <c r="R33" s="123" t="e">
        <f t="shared" si="8"/>
        <v>#NUM!</v>
      </c>
      <c r="S33" s="278" t="e">
        <f t="shared" si="26"/>
        <v>#NUM!</v>
      </c>
      <c r="T33" s="124">
        <f t="shared" si="9"/>
        <v>76.368055555555557</v>
      </c>
      <c r="X33" s="9" t="e">
        <f t="shared" si="10"/>
        <v>#NUM!</v>
      </c>
      <c r="Y33" s="10" t="e">
        <f t="shared" si="11"/>
        <v>#NUM!</v>
      </c>
      <c r="Z33" s="11" t="e">
        <f t="shared" si="12"/>
        <v>#NUM!</v>
      </c>
      <c r="AA33" s="80">
        <f t="shared" si="13"/>
        <v>9</v>
      </c>
      <c r="AB33" s="81">
        <f t="shared" si="14"/>
        <v>20</v>
      </c>
      <c r="AC33" s="81">
        <f t="shared" si="15"/>
        <v>0</v>
      </c>
      <c r="AD33" s="81">
        <f t="shared" si="16"/>
        <v>20</v>
      </c>
      <c r="AE33" s="81">
        <f t="shared" si="31"/>
        <v>200</v>
      </c>
      <c r="AF33" s="81">
        <f t="shared" si="18"/>
        <v>10</v>
      </c>
      <c r="AG33" s="82">
        <f t="shared" si="19"/>
        <v>140</v>
      </c>
      <c r="AH33" s="83">
        <f t="shared" si="20"/>
        <v>0</v>
      </c>
      <c r="AI33" s="84">
        <f t="shared" si="21"/>
        <v>0</v>
      </c>
      <c r="AJ33" s="84">
        <f t="shared" si="22"/>
        <v>0</v>
      </c>
      <c r="AK33" s="84">
        <f t="shared" si="27"/>
        <v>0</v>
      </c>
      <c r="AL33" s="84">
        <f t="shared" si="23"/>
        <v>0</v>
      </c>
      <c r="AM33" s="84">
        <f t="shared" si="24"/>
        <v>0</v>
      </c>
      <c r="AN33" s="85">
        <f t="shared" si="25"/>
        <v>0</v>
      </c>
      <c r="AO33" s="9" t="e">
        <f t="shared" si="28"/>
        <v>#NUM!</v>
      </c>
      <c r="AP33" s="10" t="e">
        <f t="shared" si="29"/>
        <v>#NUM!</v>
      </c>
      <c r="AQ33" s="11" t="e">
        <f t="shared" si="30"/>
        <v>#NUM!</v>
      </c>
    </row>
    <row r="34" spans="1:43" ht="15" customHeight="1" x14ac:dyDescent="0.2">
      <c r="A34" s="116">
        <f t="shared" si="0"/>
        <v>11</v>
      </c>
      <c r="B34" s="117">
        <f>'Matrículas CET'!A28</f>
        <v>0</v>
      </c>
      <c r="C34" s="248">
        <f>'Matrículas CET'!C28</f>
        <v>0</v>
      </c>
      <c r="D34" s="248">
        <f>'Matrículas CET'!E28</f>
        <v>0</v>
      </c>
      <c r="E34" s="118" t="s">
        <v>20</v>
      </c>
      <c r="F34" s="119">
        <f>+'FASE 1'!H34+'FASE 1'!$I$4</f>
        <v>2.0833333333333332E-2</v>
      </c>
      <c r="G34" s="120"/>
      <c r="H34" s="120"/>
      <c r="I34" s="121">
        <f>+G34-'HORARIO 2'!B30</f>
        <v>-2.0833333333333332E-2</v>
      </c>
      <c r="J34" s="121">
        <f>+H34-'HORARIO 2'!B30</f>
        <v>-2.0833333333333332E-2</v>
      </c>
      <c r="K34" s="122">
        <f t="shared" si="1"/>
        <v>76.388888888888886</v>
      </c>
      <c r="L34" s="122">
        <f t="shared" si="2"/>
        <v>0</v>
      </c>
      <c r="M34" s="122">
        <f t="shared" si="3"/>
        <v>76.388888888888886</v>
      </c>
      <c r="N34" s="121">
        <f t="shared" si="4"/>
        <v>0</v>
      </c>
      <c r="O34" s="121">
        <f t="shared" si="5"/>
        <v>76.388888888888886</v>
      </c>
      <c r="P34" s="121">
        <f t="shared" si="6"/>
        <v>0</v>
      </c>
      <c r="Q34" s="121">
        <f t="shared" si="7"/>
        <v>76.388888888888886</v>
      </c>
      <c r="R34" s="123" t="e">
        <f t="shared" si="8"/>
        <v>#NUM!</v>
      </c>
      <c r="S34" s="278" t="e">
        <f t="shared" si="26"/>
        <v>#NUM!</v>
      </c>
      <c r="T34" s="124">
        <f t="shared" si="9"/>
        <v>76.368055555555557</v>
      </c>
      <c r="X34" s="9" t="e">
        <f t="shared" si="10"/>
        <v>#NUM!</v>
      </c>
      <c r="Y34" s="10" t="e">
        <f t="shared" si="11"/>
        <v>#NUM!</v>
      </c>
      <c r="Z34" s="11" t="e">
        <f t="shared" si="12"/>
        <v>#NUM!</v>
      </c>
      <c r="AA34" s="80">
        <f t="shared" si="13"/>
        <v>9</v>
      </c>
      <c r="AB34" s="81">
        <f t="shared" si="14"/>
        <v>20</v>
      </c>
      <c r="AC34" s="81">
        <f t="shared" si="15"/>
        <v>0</v>
      </c>
      <c r="AD34" s="81">
        <f t="shared" si="16"/>
        <v>20</v>
      </c>
      <c r="AE34" s="81">
        <f t="shared" si="31"/>
        <v>200</v>
      </c>
      <c r="AF34" s="81">
        <f t="shared" si="18"/>
        <v>10</v>
      </c>
      <c r="AG34" s="82">
        <f t="shared" si="19"/>
        <v>140</v>
      </c>
      <c r="AH34" s="83">
        <f t="shared" si="20"/>
        <v>0</v>
      </c>
      <c r="AI34" s="84">
        <f t="shared" si="21"/>
        <v>0</v>
      </c>
      <c r="AJ34" s="84">
        <f t="shared" si="22"/>
        <v>0</v>
      </c>
      <c r="AK34" s="84">
        <f t="shared" si="27"/>
        <v>0</v>
      </c>
      <c r="AL34" s="84">
        <f t="shared" si="23"/>
        <v>0</v>
      </c>
      <c r="AM34" s="84">
        <f t="shared" si="24"/>
        <v>0</v>
      </c>
      <c r="AN34" s="85">
        <f t="shared" si="25"/>
        <v>0</v>
      </c>
      <c r="AO34" s="9" t="e">
        <f t="shared" si="28"/>
        <v>#NUM!</v>
      </c>
      <c r="AP34" s="10" t="e">
        <f t="shared" si="29"/>
        <v>#NUM!</v>
      </c>
      <c r="AQ34" s="11" t="e">
        <f t="shared" si="30"/>
        <v>#NUM!</v>
      </c>
    </row>
    <row r="35" spans="1:43" ht="15" customHeight="1" x14ac:dyDescent="0.2">
      <c r="A35" s="116">
        <f t="shared" si="0"/>
        <v>11</v>
      </c>
      <c r="B35" s="117">
        <f>'Matrículas CET'!A29</f>
        <v>0</v>
      </c>
      <c r="C35" s="248">
        <f>'Matrículas CET'!C29</f>
        <v>0</v>
      </c>
      <c r="D35" s="248">
        <f>'Matrículas CET'!E29</f>
        <v>0</v>
      </c>
      <c r="E35" s="118" t="s">
        <v>20</v>
      </c>
      <c r="F35" s="119">
        <f>+'FASE 1'!H35+'FASE 1'!$I$4</f>
        <v>2.0833333333333332E-2</v>
      </c>
      <c r="G35" s="120"/>
      <c r="H35" s="120"/>
      <c r="I35" s="121">
        <f>+G35-'HORARIO 2'!B31</f>
        <v>-2.0833333333333332E-2</v>
      </c>
      <c r="J35" s="121">
        <f>+H35-'HORARIO 2'!B31</f>
        <v>-2.0833333333333332E-2</v>
      </c>
      <c r="K35" s="122">
        <f t="shared" si="1"/>
        <v>76.388888888888886</v>
      </c>
      <c r="L35" s="122">
        <f t="shared" si="2"/>
        <v>0</v>
      </c>
      <c r="M35" s="122">
        <f t="shared" si="3"/>
        <v>76.388888888888886</v>
      </c>
      <c r="N35" s="121">
        <f t="shared" si="4"/>
        <v>0</v>
      </c>
      <c r="O35" s="121">
        <f t="shared" si="5"/>
        <v>76.388888888888886</v>
      </c>
      <c r="P35" s="121">
        <f t="shared" si="6"/>
        <v>0</v>
      </c>
      <c r="Q35" s="121">
        <f t="shared" si="7"/>
        <v>76.388888888888886</v>
      </c>
      <c r="R35" s="123" t="e">
        <f t="shared" si="8"/>
        <v>#NUM!</v>
      </c>
      <c r="S35" s="278" t="e">
        <f t="shared" si="26"/>
        <v>#NUM!</v>
      </c>
      <c r="T35" s="124">
        <f t="shared" si="9"/>
        <v>76.368055555555557</v>
      </c>
      <c r="X35" s="9" t="e">
        <f t="shared" si="10"/>
        <v>#NUM!</v>
      </c>
      <c r="Y35" s="10" t="e">
        <f t="shared" si="11"/>
        <v>#NUM!</v>
      </c>
      <c r="Z35" s="11" t="e">
        <f t="shared" si="12"/>
        <v>#NUM!</v>
      </c>
      <c r="AA35" s="80">
        <f t="shared" si="13"/>
        <v>9</v>
      </c>
      <c r="AB35" s="81">
        <f t="shared" si="14"/>
        <v>20</v>
      </c>
      <c r="AC35" s="81">
        <f t="shared" si="15"/>
        <v>0</v>
      </c>
      <c r="AD35" s="81">
        <f t="shared" si="16"/>
        <v>20</v>
      </c>
      <c r="AE35" s="81">
        <f t="shared" si="31"/>
        <v>200</v>
      </c>
      <c r="AF35" s="81">
        <f t="shared" si="18"/>
        <v>10</v>
      </c>
      <c r="AG35" s="82">
        <f t="shared" si="19"/>
        <v>140</v>
      </c>
      <c r="AH35" s="83">
        <f t="shared" si="20"/>
        <v>0</v>
      </c>
      <c r="AI35" s="84">
        <f t="shared" si="21"/>
        <v>0</v>
      </c>
      <c r="AJ35" s="84">
        <f t="shared" si="22"/>
        <v>0</v>
      </c>
      <c r="AK35" s="84">
        <f t="shared" si="27"/>
        <v>0</v>
      </c>
      <c r="AL35" s="84">
        <f t="shared" si="23"/>
        <v>0</v>
      </c>
      <c r="AM35" s="84">
        <f t="shared" si="24"/>
        <v>0</v>
      </c>
      <c r="AN35" s="85">
        <f t="shared" si="25"/>
        <v>0</v>
      </c>
      <c r="AO35" s="9" t="e">
        <f t="shared" si="28"/>
        <v>#NUM!</v>
      </c>
      <c r="AP35" s="10" t="e">
        <f t="shared" si="29"/>
        <v>#NUM!</v>
      </c>
      <c r="AQ35" s="11" t="e">
        <f t="shared" si="30"/>
        <v>#NUM!</v>
      </c>
    </row>
    <row r="36" spans="1:43" ht="15" customHeight="1" x14ac:dyDescent="0.2">
      <c r="A36" s="116">
        <f t="shared" si="0"/>
        <v>11</v>
      </c>
      <c r="B36" s="117">
        <f>'Matrículas CET'!A30</f>
        <v>0</v>
      </c>
      <c r="C36" s="248">
        <f>'Matrículas CET'!C30</f>
        <v>0</v>
      </c>
      <c r="D36" s="248">
        <f>'Matrículas CET'!E30</f>
        <v>0</v>
      </c>
      <c r="E36" s="118" t="s">
        <v>20</v>
      </c>
      <c r="F36" s="119">
        <f>+'FASE 1'!H36+'FASE 1'!$I$4</f>
        <v>2.0833333333333332E-2</v>
      </c>
      <c r="G36" s="120"/>
      <c r="H36" s="120"/>
      <c r="I36" s="121">
        <f>+G36-'HORARIO 2'!B32</f>
        <v>-2.0833333333333332E-2</v>
      </c>
      <c r="J36" s="121">
        <f>+H36-'HORARIO 2'!B32</f>
        <v>-2.0833333333333332E-2</v>
      </c>
      <c r="K36" s="122">
        <f t="shared" si="1"/>
        <v>76.388888888888886</v>
      </c>
      <c r="L36" s="122">
        <f t="shared" si="2"/>
        <v>0</v>
      </c>
      <c r="M36" s="122">
        <f t="shared" si="3"/>
        <v>76.388888888888886</v>
      </c>
      <c r="N36" s="121">
        <f t="shared" si="4"/>
        <v>0</v>
      </c>
      <c r="O36" s="121">
        <f t="shared" si="5"/>
        <v>76.388888888888886</v>
      </c>
      <c r="P36" s="121">
        <f t="shared" si="6"/>
        <v>0</v>
      </c>
      <c r="Q36" s="121">
        <f t="shared" si="7"/>
        <v>76.388888888888886</v>
      </c>
      <c r="R36" s="123" t="e">
        <f t="shared" si="8"/>
        <v>#NUM!</v>
      </c>
      <c r="S36" s="278" t="e">
        <f t="shared" si="26"/>
        <v>#NUM!</v>
      </c>
      <c r="T36" s="124">
        <f t="shared" si="9"/>
        <v>76.368055555555557</v>
      </c>
      <c r="X36" s="9" t="e">
        <f t="shared" si="10"/>
        <v>#NUM!</v>
      </c>
      <c r="Y36" s="10" t="e">
        <f t="shared" si="11"/>
        <v>#NUM!</v>
      </c>
      <c r="Z36" s="11" t="e">
        <f t="shared" si="12"/>
        <v>#NUM!</v>
      </c>
      <c r="AA36" s="80">
        <f t="shared" si="13"/>
        <v>9</v>
      </c>
      <c r="AB36" s="81">
        <f t="shared" si="14"/>
        <v>20</v>
      </c>
      <c r="AC36" s="81">
        <f t="shared" si="15"/>
        <v>0</v>
      </c>
      <c r="AD36" s="81">
        <f t="shared" si="16"/>
        <v>20</v>
      </c>
      <c r="AE36" s="81">
        <f t="shared" si="31"/>
        <v>200</v>
      </c>
      <c r="AF36" s="81">
        <f t="shared" si="18"/>
        <v>10</v>
      </c>
      <c r="AG36" s="82">
        <f t="shared" si="19"/>
        <v>140</v>
      </c>
      <c r="AH36" s="83">
        <f t="shared" si="20"/>
        <v>0</v>
      </c>
      <c r="AI36" s="84">
        <f t="shared" si="21"/>
        <v>0</v>
      </c>
      <c r="AJ36" s="84">
        <f t="shared" si="22"/>
        <v>0</v>
      </c>
      <c r="AK36" s="84">
        <f t="shared" si="27"/>
        <v>0</v>
      </c>
      <c r="AL36" s="84">
        <f t="shared" si="23"/>
        <v>0</v>
      </c>
      <c r="AM36" s="84">
        <f t="shared" si="24"/>
        <v>0</v>
      </c>
      <c r="AN36" s="85">
        <f t="shared" si="25"/>
        <v>0</v>
      </c>
      <c r="AO36" s="9" t="e">
        <f t="shared" si="28"/>
        <v>#NUM!</v>
      </c>
      <c r="AP36" s="10" t="e">
        <f t="shared" si="29"/>
        <v>#NUM!</v>
      </c>
      <c r="AQ36" s="11" t="e">
        <f t="shared" si="30"/>
        <v>#NUM!</v>
      </c>
    </row>
    <row r="37" spans="1:43" ht="15" customHeight="1" x14ac:dyDescent="0.2">
      <c r="A37" s="116">
        <f t="shared" si="0"/>
        <v>11</v>
      </c>
      <c r="B37" s="117">
        <f>'Matrículas CET'!A31</f>
        <v>0</v>
      </c>
      <c r="C37" s="248">
        <f>'Matrículas CET'!C31</f>
        <v>0</v>
      </c>
      <c r="D37" s="248">
        <f>'Matrículas CET'!E31</f>
        <v>0</v>
      </c>
      <c r="E37" s="118" t="s">
        <v>20</v>
      </c>
      <c r="F37" s="119">
        <f>+'FASE 1'!H37+'FASE 1'!$I$4</f>
        <v>2.0833333333333332E-2</v>
      </c>
      <c r="G37" s="120"/>
      <c r="H37" s="120"/>
      <c r="I37" s="121">
        <f>+G37-'HORARIO 2'!B33</f>
        <v>-2.0833333333333332E-2</v>
      </c>
      <c r="J37" s="121">
        <f>+H37-'HORARIO 2'!B33</f>
        <v>-2.0833333333333332E-2</v>
      </c>
      <c r="K37" s="122">
        <f t="shared" si="1"/>
        <v>76.388888888888886</v>
      </c>
      <c r="L37" s="122">
        <f t="shared" si="2"/>
        <v>0</v>
      </c>
      <c r="M37" s="122">
        <f t="shared" si="3"/>
        <v>76.388888888888886</v>
      </c>
      <c r="N37" s="121">
        <f t="shared" si="4"/>
        <v>0</v>
      </c>
      <c r="O37" s="121">
        <f t="shared" si="5"/>
        <v>76.388888888888886</v>
      </c>
      <c r="P37" s="121">
        <f t="shared" si="6"/>
        <v>0</v>
      </c>
      <c r="Q37" s="121">
        <f t="shared" si="7"/>
        <v>76.388888888888886</v>
      </c>
      <c r="R37" s="123" t="e">
        <f t="shared" si="8"/>
        <v>#NUM!</v>
      </c>
      <c r="S37" s="278" t="e">
        <f t="shared" si="26"/>
        <v>#NUM!</v>
      </c>
      <c r="T37" s="124">
        <f t="shared" si="9"/>
        <v>76.368055555555557</v>
      </c>
      <c r="X37" s="9" t="e">
        <f t="shared" si="10"/>
        <v>#NUM!</v>
      </c>
      <c r="Y37" s="10" t="e">
        <f t="shared" si="11"/>
        <v>#NUM!</v>
      </c>
      <c r="Z37" s="11" t="e">
        <f t="shared" si="12"/>
        <v>#NUM!</v>
      </c>
      <c r="AA37" s="80">
        <f t="shared" si="13"/>
        <v>9</v>
      </c>
      <c r="AB37" s="81">
        <f t="shared" si="14"/>
        <v>20</v>
      </c>
      <c r="AC37" s="81">
        <f t="shared" si="15"/>
        <v>0</v>
      </c>
      <c r="AD37" s="81">
        <f t="shared" si="16"/>
        <v>20</v>
      </c>
      <c r="AE37" s="81">
        <f t="shared" si="31"/>
        <v>200</v>
      </c>
      <c r="AF37" s="81">
        <f t="shared" si="18"/>
        <v>10</v>
      </c>
      <c r="AG37" s="82">
        <f t="shared" si="19"/>
        <v>140</v>
      </c>
      <c r="AH37" s="83">
        <f t="shared" si="20"/>
        <v>0</v>
      </c>
      <c r="AI37" s="84">
        <f t="shared" si="21"/>
        <v>0</v>
      </c>
      <c r="AJ37" s="84">
        <f t="shared" si="22"/>
        <v>0</v>
      </c>
      <c r="AK37" s="84">
        <f t="shared" si="27"/>
        <v>0</v>
      </c>
      <c r="AL37" s="84">
        <f t="shared" si="23"/>
        <v>0</v>
      </c>
      <c r="AM37" s="84">
        <f t="shared" si="24"/>
        <v>0</v>
      </c>
      <c r="AN37" s="85">
        <f t="shared" si="25"/>
        <v>0</v>
      </c>
      <c r="AO37" s="9" t="e">
        <f t="shared" si="28"/>
        <v>#NUM!</v>
      </c>
      <c r="AP37" s="10" t="e">
        <f t="shared" si="29"/>
        <v>#NUM!</v>
      </c>
      <c r="AQ37" s="11" t="e">
        <f t="shared" si="30"/>
        <v>#NUM!</v>
      </c>
    </row>
    <row r="38" spans="1:43" ht="15" customHeight="1" x14ac:dyDescent="0.2">
      <c r="A38" s="116">
        <f t="shared" si="0"/>
        <v>11</v>
      </c>
      <c r="B38" s="117">
        <f>'Matrículas CET'!A32</f>
        <v>0</v>
      </c>
      <c r="C38" s="248">
        <f>'Matrículas CET'!C32</f>
        <v>0</v>
      </c>
      <c r="D38" s="248">
        <f>'Matrículas CET'!E32</f>
        <v>0</v>
      </c>
      <c r="E38" s="118" t="s">
        <v>20</v>
      </c>
      <c r="F38" s="119">
        <f>+'FASE 1'!H38+'FASE 1'!$I$4</f>
        <v>2.0833333333333332E-2</v>
      </c>
      <c r="G38" s="120"/>
      <c r="H38" s="120"/>
      <c r="I38" s="121">
        <f>+G38-'HORARIO 2'!B34</f>
        <v>-2.0833333333333332E-2</v>
      </c>
      <c r="J38" s="121">
        <f>+H38-'HORARIO 2'!B34</f>
        <v>-2.0833333333333332E-2</v>
      </c>
      <c r="K38" s="122">
        <f t="shared" si="1"/>
        <v>76.388888888888886</v>
      </c>
      <c r="L38" s="122">
        <f t="shared" si="2"/>
        <v>0</v>
      </c>
      <c r="M38" s="122">
        <f t="shared" si="3"/>
        <v>76.388888888888886</v>
      </c>
      <c r="N38" s="121">
        <f t="shared" si="4"/>
        <v>0</v>
      </c>
      <c r="O38" s="121">
        <f t="shared" si="5"/>
        <v>76.388888888888886</v>
      </c>
      <c r="P38" s="121">
        <f t="shared" si="6"/>
        <v>0</v>
      </c>
      <c r="Q38" s="121">
        <f t="shared" si="7"/>
        <v>76.388888888888886</v>
      </c>
      <c r="R38" s="123" t="e">
        <f t="shared" si="8"/>
        <v>#NUM!</v>
      </c>
      <c r="S38" s="278" t="e">
        <f t="shared" si="26"/>
        <v>#NUM!</v>
      </c>
      <c r="T38" s="124">
        <f t="shared" si="9"/>
        <v>76.368055555555557</v>
      </c>
      <c r="X38" s="9" t="e">
        <f t="shared" si="10"/>
        <v>#NUM!</v>
      </c>
      <c r="Y38" s="10" t="e">
        <f t="shared" si="11"/>
        <v>#NUM!</v>
      </c>
      <c r="Z38" s="11" t="e">
        <f t="shared" si="12"/>
        <v>#NUM!</v>
      </c>
      <c r="AA38" s="80">
        <f t="shared" si="13"/>
        <v>9</v>
      </c>
      <c r="AB38" s="81">
        <f t="shared" si="14"/>
        <v>20</v>
      </c>
      <c r="AC38" s="81">
        <f t="shared" si="15"/>
        <v>0</v>
      </c>
      <c r="AD38" s="81">
        <f t="shared" si="16"/>
        <v>20</v>
      </c>
      <c r="AE38" s="81">
        <f t="shared" si="31"/>
        <v>200</v>
      </c>
      <c r="AF38" s="81">
        <f t="shared" si="18"/>
        <v>10</v>
      </c>
      <c r="AG38" s="82">
        <f t="shared" si="19"/>
        <v>140</v>
      </c>
      <c r="AH38" s="83">
        <f t="shared" si="20"/>
        <v>0</v>
      </c>
      <c r="AI38" s="84">
        <f t="shared" si="21"/>
        <v>0</v>
      </c>
      <c r="AJ38" s="84">
        <f t="shared" si="22"/>
        <v>0</v>
      </c>
      <c r="AK38" s="84">
        <f t="shared" si="27"/>
        <v>0</v>
      </c>
      <c r="AL38" s="84">
        <f t="shared" si="23"/>
        <v>0</v>
      </c>
      <c r="AM38" s="84">
        <f t="shared" si="24"/>
        <v>0</v>
      </c>
      <c r="AN38" s="85">
        <f t="shared" si="25"/>
        <v>0</v>
      </c>
      <c r="AO38" s="9" t="e">
        <f t="shared" si="28"/>
        <v>#NUM!</v>
      </c>
      <c r="AP38" s="10" t="e">
        <f t="shared" si="29"/>
        <v>#NUM!</v>
      </c>
      <c r="AQ38" s="11" t="e">
        <f t="shared" si="30"/>
        <v>#NUM!</v>
      </c>
    </row>
    <row r="39" spans="1:43" ht="15" customHeight="1" x14ac:dyDescent="0.2">
      <c r="A39" s="116">
        <f t="shared" si="0"/>
        <v>11</v>
      </c>
      <c r="B39" s="117">
        <f>'Matrículas CET'!A33</f>
        <v>0</v>
      </c>
      <c r="C39" s="248">
        <f>'Matrículas CET'!C33</f>
        <v>0</v>
      </c>
      <c r="D39" s="248">
        <f>'Matrículas CET'!E33</f>
        <v>0</v>
      </c>
      <c r="E39" s="118" t="s">
        <v>20</v>
      </c>
      <c r="F39" s="119">
        <f>+'FASE 1'!H39+'FASE 1'!$I$4</f>
        <v>2.0833333333333332E-2</v>
      </c>
      <c r="G39" s="120"/>
      <c r="H39" s="120"/>
      <c r="I39" s="121">
        <f>+G39-'HORARIO 2'!B35</f>
        <v>-2.0833333333333332E-2</v>
      </c>
      <c r="J39" s="121">
        <f>+H39-'HORARIO 2'!B35</f>
        <v>-2.0833333333333332E-2</v>
      </c>
      <c r="K39" s="122">
        <f t="shared" si="1"/>
        <v>76.388888888888886</v>
      </c>
      <c r="L39" s="122">
        <f t="shared" si="2"/>
        <v>0</v>
      </c>
      <c r="M39" s="122">
        <f t="shared" si="3"/>
        <v>76.388888888888886</v>
      </c>
      <c r="N39" s="121">
        <f t="shared" si="4"/>
        <v>0</v>
      </c>
      <c r="O39" s="121">
        <f t="shared" si="5"/>
        <v>76.388888888888886</v>
      </c>
      <c r="P39" s="121">
        <f t="shared" si="6"/>
        <v>0</v>
      </c>
      <c r="Q39" s="121">
        <f t="shared" si="7"/>
        <v>76.388888888888886</v>
      </c>
      <c r="R39" s="123" t="e">
        <f t="shared" si="8"/>
        <v>#NUM!</v>
      </c>
      <c r="S39" s="278" t="e">
        <f t="shared" si="26"/>
        <v>#NUM!</v>
      </c>
      <c r="T39" s="124">
        <f t="shared" si="9"/>
        <v>76.368055555555557</v>
      </c>
      <c r="X39" s="9" t="e">
        <f t="shared" si="10"/>
        <v>#NUM!</v>
      </c>
      <c r="Y39" s="10" t="e">
        <f t="shared" si="11"/>
        <v>#NUM!</v>
      </c>
      <c r="Z39" s="11" t="e">
        <f t="shared" si="12"/>
        <v>#NUM!</v>
      </c>
      <c r="AA39" s="80">
        <f t="shared" si="13"/>
        <v>9</v>
      </c>
      <c r="AB39" s="81">
        <f t="shared" si="14"/>
        <v>20</v>
      </c>
      <c r="AC39" s="81">
        <f t="shared" si="15"/>
        <v>0</v>
      </c>
      <c r="AD39" s="81">
        <f t="shared" si="16"/>
        <v>20</v>
      </c>
      <c r="AE39" s="81">
        <f t="shared" si="31"/>
        <v>200</v>
      </c>
      <c r="AF39" s="81">
        <f t="shared" si="18"/>
        <v>10</v>
      </c>
      <c r="AG39" s="82">
        <f t="shared" si="19"/>
        <v>140</v>
      </c>
      <c r="AH39" s="83">
        <f t="shared" si="20"/>
        <v>0</v>
      </c>
      <c r="AI39" s="84">
        <f t="shared" si="21"/>
        <v>0</v>
      </c>
      <c r="AJ39" s="84">
        <f t="shared" si="22"/>
        <v>0</v>
      </c>
      <c r="AK39" s="84">
        <f t="shared" si="27"/>
        <v>0</v>
      </c>
      <c r="AL39" s="84">
        <f t="shared" si="23"/>
        <v>0</v>
      </c>
      <c r="AM39" s="84">
        <f t="shared" si="24"/>
        <v>0</v>
      </c>
      <c r="AN39" s="85">
        <f t="shared" si="25"/>
        <v>0</v>
      </c>
      <c r="AO39" s="9" t="e">
        <f t="shared" si="28"/>
        <v>#NUM!</v>
      </c>
      <c r="AP39" s="10" t="e">
        <f t="shared" si="29"/>
        <v>#NUM!</v>
      </c>
      <c r="AQ39" s="11" t="e">
        <f t="shared" si="30"/>
        <v>#NUM!</v>
      </c>
    </row>
    <row r="40" spans="1:43" ht="15" customHeight="1" x14ac:dyDescent="0.2">
      <c r="A40" s="116">
        <f t="shared" si="0"/>
        <v>11</v>
      </c>
      <c r="B40" s="117">
        <f>'Matrículas CET'!A34</f>
        <v>0</v>
      </c>
      <c r="C40" s="248">
        <f>'Matrículas CET'!C34</f>
        <v>0</v>
      </c>
      <c r="D40" s="248">
        <f>'Matrículas CET'!E34</f>
        <v>0</v>
      </c>
      <c r="E40" s="118" t="s">
        <v>20</v>
      </c>
      <c r="F40" s="119">
        <f>+'FASE 1'!H40+'FASE 1'!$I$4</f>
        <v>2.0833333333333332E-2</v>
      </c>
      <c r="G40" s="120"/>
      <c r="H40" s="120"/>
      <c r="I40" s="121">
        <f>+G40-'HORARIO 2'!B36</f>
        <v>-2.0833333333333332E-2</v>
      </c>
      <c r="J40" s="121">
        <f>+H40-'HORARIO 2'!B36</f>
        <v>-2.0833333333333332E-2</v>
      </c>
      <c r="K40" s="122">
        <f t="shared" si="1"/>
        <v>76.388888888888886</v>
      </c>
      <c r="L40" s="122">
        <f t="shared" si="2"/>
        <v>0</v>
      </c>
      <c r="M40" s="122">
        <f t="shared" si="3"/>
        <v>76.388888888888886</v>
      </c>
      <c r="N40" s="121">
        <f t="shared" si="4"/>
        <v>0</v>
      </c>
      <c r="O40" s="121">
        <f t="shared" si="5"/>
        <v>76.388888888888886</v>
      </c>
      <c r="P40" s="121">
        <f t="shared" si="6"/>
        <v>0</v>
      </c>
      <c r="Q40" s="121">
        <f t="shared" si="7"/>
        <v>76.388888888888886</v>
      </c>
      <c r="R40" s="123" t="e">
        <f t="shared" si="8"/>
        <v>#NUM!</v>
      </c>
      <c r="S40" s="278" t="e">
        <f t="shared" si="26"/>
        <v>#NUM!</v>
      </c>
      <c r="T40" s="124">
        <f t="shared" si="9"/>
        <v>76.368055555555557</v>
      </c>
      <c r="X40" s="9" t="e">
        <f t="shared" si="10"/>
        <v>#NUM!</v>
      </c>
      <c r="Y40" s="10" t="e">
        <f t="shared" si="11"/>
        <v>#NUM!</v>
      </c>
      <c r="Z40" s="11" t="e">
        <f t="shared" si="12"/>
        <v>#NUM!</v>
      </c>
      <c r="AA40" s="80">
        <f t="shared" si="13"/>
        <v>9</v>
      </c>
      <c r="AB40" s="81">
        <f t="shared" si="14"/>
        <v>20</v>
      </c>
      <c r="AC40" s="81">
        <f t="shared" si="15"/>
        <v>0</v>
      </c>
      <c r="AD40" s="81">
        <f t="shared" si="16"/>
        <v>20</v>
      </c>
      <c r="AE40" s="81">
        <f t="shared" si="31"/>
        <v>200</v>
      </c>
      <c r="AF40" s="81">
        <f t="shared" si="18"/>
        <v>10</v>
      </c>
      <c r="AG40" s="82">
        <f t="shared" si="19"/>
        <v>140</v>
      </c>
      <c r="AH40" s="83">
        <f t="shared" si="20"/>
        <v>0</v>
      </c>
      <c r="AI40" s="84">
        <f t="shared" si="21"/>
        <v>0</v>
      </c>
      <c r="AJ40" s="84">
        <f t="shared" si="22"/>
        <v>0</v>
      </c>
      <c r="AK40" s="84">
        <f t="shared" si="27"/>
        <v>0</v>
      </c>
      <c r="AL40" s="84">
        <f t="shared" si="23"/>
        <v>0</v>
      </c>
      <c r="AM40" s="84">
        <f t="shared" si="24"/>
        <v>0</v>
      </c>
      <c r="AN40" s="85">
        <f t="shared" si="25"/>
        <v>0</v>
      </c>
      <c r="AO40" s="9" t="e">
        <f t="shared" si="28"/>
        <v>#NUM!</v>
      </c>
      <c r="AP40" s="10" t="e">
        <f t="shared" si="29"/>
        <v>#NUM!</v>
      </c>
      <c r="AQ40" s="11" t="e">
        <f t="shared" si="30"/>
        <v>#NUM!</v>
      </c>
    </row>
    <row r="41" spans="1:43" ht="15" customHeight="1" x14ac:dyDescent="0.2">
      <c r="A41" s="116">
        <f t="shared" si="0"/>
        <v>11</v>
      </c>
      <c r="B41" s="117">
        <f>'Matrículas CET'!A35</f>
        <v>0</v>
      </c>
      <c r="C41" s="248">
        <f>'Matrículas CET'!C35</f>
        <v>0</v>
      </c>
      <c r="D41" s="248">
        <f>'Matrículas CET'!E35</f>
        <v>0</v>
      </c>
      <c r="E41" s="118" t="s">
        <v>20</v>
      </c>
      <c r="F41" s="119">
        <f>+'FASE 1'!H41+'FASE 1'!$I$4</f>
        <v>2.0833333333333332E-2</v>
      </c>
      <c r="G41" s="120"/>
      <c r="H41" s="120"/>
      <c r="I41" s="121">
        <f>+G41-'HORARIO 2'!B37</f>
        <v>-2.0833333333333332E-2</v>
      </c>
      <c r="J41" s="121">
        <f>+H41-'HORARIO 2'!B37</f>
        <v>-2.0833333333333332E-2</v>
      </c>
      <c r="K41" s="122">
        <f t="shared" ref="K41:K46" si="32">IF(I41&lt;$I$1,$I$1-I41,0)*1000</f>
        <v>76.388888888888886</v>
      </c>
      <c r="L41" s="122">
        <f t="shared" ref="L41:L46" si="33">IF(I41&gt;$I$2,I41-$I$2,0)</f>
        <v>0</v>
      </c>
      <c r="M41" s="122">
        <f t="shared" ref="M41:M46" si="34">K41+L41</f>
        <v>76.388888888888886</v>
      </c>
      <c r="N41" s="121">
        <f t="shared" ref="N41:N46" si="35">H41-G41</f>
        <v>0</v>
      </c>
      <c r="O41" s="121">
        <f t="shared" ref="O41:O46" si="36">K41</f>
        <v>76.388888888888886</v>
      </c>
      <c r="P41" s="121">
        <f t="shared" ref="P41:P46" si="37">L41</f>
        <v>0</v>
      </c>
      <c r="Q41" s="121">
        <f t="shared" ref="Q41:Q46" si="38">M41</f>
        <v>76.388888888888886</v>
      </c>
      <c r="R41" s="123" t="e">
        <f t="shared" ref="R41:R46" si="39">$I$3*3600/((X41*3600)+(Y41*60)+Z41)</f>
        <v>#NUM!</v>
      </c>
      <c r="S41" s="278" t="e">
        <f t="shared" si="26"/>
        <v>#NUM!</v>
      </c>
      <c r="T41" s="124">
        <f t="shared" ref="T41:T46" si="40">J41+Q41</f>
        <v>76.368055555555557</v>
      </c>
      <c r="X41" s="9" t="e">
        <f t="shared" ref="X41:X46" si="41">HOUR(I41)</f>
        <v>#NUM!</v>
      </c>
      <c r="Y41" s="10" t="e">
        <f t="shared" ref="Y41:Y46" si="42">MINUTE(I41)</f>
        <v>#NUM!</v>
      </c>
      <c r="Z41" s="11" t="e">
        <f t="shared" ref="Z41:Z46" si="43">SECOND(I41)</f>
        <v>#NUM!</v>
      </c>
      <c r="AA41" s="80">
        <f t="shared" ref="AA41:AA46" si="44">HOUR(K41)</f>
        <v>9</v>
      </c>
      <c r="AB41" s="81">
        <f t="shared" ref="AB41:AB46" si="45">MINUTE(K41)</f>
        <v>20</v>
      </c>
      <c r="AC41" s="81">
        <f t="shared" ref="AC41:AC46" si="46">SECOND(K41)</f>
        <v>0</v>
      </c>
      <c r="AD41" s="81">
        <f t="shared" ref="AD41:AD46" si="47">IF(AC41&gt;0,AB41+1,AB41)</f>
        <v>20</v>
      </c>
      <c r="AE41" s="81">
        <f t="shared" si="31"/>
        <v>200</v>
      </c>
      <c r="AF41" s="81">
        <f t="shared" ref="AF41:AF46" si="48">IF(AE41&gt;=60,AA41+1,0)</f>
        <v>10</v>
      </c>
      <c r="AG41" s="82">
        <f t="shared" ref="AG41:AG46" si="49">IF(AE41&lt;60,AE41,AE41-60)</f>
        <v>140</v>
      </c>
      <c r="AH41" s="83">
        <f t="shared" ref="AH41:AH46" si="50">HOUR(L41)</f>
        <v>0</v>
      </c>
      <c r="AI41" s="84">
        <f t="shared" ref="AI41:AI46" si="51">MINUTE(L41)</f>
        <v>0</v>
      </c>
      <c r="AJ41" s="84">
        <f t="shared" ref="AJ41:AJ46" si="52">SECOND(L41)</f>
        <v>0</v>
      </c>
      <c r="AK41" s="84">
        <f t="shared" si="27"/>
        <v>0</v>
      </c>
      <c r="AL41" s="84">
        <f t="shared" ref="AL41:AL46" si="53">AK41*5</f>
        <v>0</v>
      </c>
      <c r="AM41" s="84">
        <f t="shared" ref="AM41:AM46" si="54">IF(AL41&gt;=60,AH41+1,0)</f>
        <v>0</v>
      </c>
      <c r="AN41" s="85">
        <f t="shared" ref="AN41:AN46" si="55">IF(AL41&lt;60,AL41,AL41-60)</f>
        <v>0</v>
      </c>
      <c r="AO41" s="9" t="e">
        <f t="shared" si="28"/>
        <v>#NUM!</v>
      </c>
      <c r="AP41" s="10" t="e">
        <f t="shared" si="29"/>
        <v>#NUM!</v>
      </c>
      <c r="AQ41" s="11" t="e">
        <f t="shared" si="30"/>
        <v>#NUM!</v>
      </c>
    </row>
    <row r="42" spans="1:43" ht="15" customHeight="1" x14ac:dyDescent="0.2">
      <c r="A42" s="116">
        <f t="shared" si="0"/>
        <v>11</v>
      </c>
      <c r="B42" s="117">
        <f>'Matrículas CET'!A36</f>
        <v>0</v>
      </c>
      <c r="C42" s="248">
        <f>'Matrículas CET'!C36</f>
        <v>0</v>
      </c>
      <c r="D42" s="248">
        <f>'Matrículas CET'!E36</f>
        <v>0</v>
      </c>
      <c r="E42" s="118" t="s">
        <v>20</v>
      </c>
      <c r="F42" s="119">
        <f>+'FASE 1'!H42+'FASE 1'!$I$4</f>
        <v>2.0833333333333332E-2</v>
      </c>
      <c r="G42" s="120"/>
      <c r="H42" s="120"/>
      <c r="I42" s="121">
        <f>+G42-'HORARIO 2'!B38</f>
        <v>-2.0833333333333332E-2</v>
      </c>
      <c r="J42" s="121">
        <f>+H42-'HORARIO 2'!B38</f>
        <v>-2.0833333333333332E-2</v>
      </c>
      <c r="K42" s="122">
        <f t="shared" si="32"/>
        <v>76.388888888888886</v>
      </c>
      <c r="L42" s="122">
        <f t="shared" si="33"/>
        <v>0</v>
      </c>
      <c r="M42" s="122">
        <f t="shared" si="34"/>
        <v>76.388888888888886</v>
      </c>
      <c r="N42" s="121">
        <f t="shared" si="35"/>
        <v>0</v>
      </c>
      <c r="O42" s="121">
        <f t="shared" si="36"/>
        <v>76.388888888888886</v>
      </c>
      <c r="P42" s="121">
        <f t="shared" si="37"/>
        <v>0</v>
      </c>
      <c r="Q42" s="121">
        <f t="shared" si="38"/>
        <v>76.388888888888886</v>
      </c>
      <c r="R42" s="123" t="e">
        <f t="shared" si="39"/>
        <v>#NUM!</v>
      </c>
      <c r="S42" s="278" t="e">
        <f t="shared" si="26"/>
        <v>#NUM!</v>
      </c>
      <c r="T42" s="124">
        <f t="shared" si="40"/>
        <v>76.368055555555557</v>
      </c>
      <c r="X42" s="9" t="e">
        <f t="shared" si="41"/>
        <v>#NUM!</v>
      </c>
      <c r="Y42" s="10" t="e">
        <f t="shared" si="42"/>
        <v>#NUM!</v>
      </c>
      <c r="Z42" s="11" t="e">
        <f t="shared" si="43"/>
        <v>#NUM!</v>
      </c>
      <c r="AA42" s="80">
        <f t="shared" si="44"/>
        <v>9</v>
      </c>
      <c r="AB42" s="81">
        <f t="shared" si="45"/>
        <v>20</v>
      </c>
      <c r="AC42" s="81">
        <f t="shared" si="46"/>
        <v>0</v>
      </c>
      <c r="AD42" s="81">
        <f t="shared" si="47"/>
        <v>20</v>
      </c>
      <c r="AE42" s="81">
        <f t="shared" si="31"/>
        <v>200</v>
      </c>
      <c r="AF42" s="81">
        <f t="shared" si="48"/>
        <v>10</v>
      </c>
      <c r="AG42" s="82">
        <f t="shared" si="49"/>
        <v>140</v>
      </c>
      <c r="AH42" s="83">
        <f t="shared" si="50"/>
        <v>0</v>
      </c>
      <c r="AI42" s="84">
        <f t="shared" si="51"/>
        <v>0</v>
      </c>
      <c r="AJ42" s="84">
        <f t="shared" si="52"/>
        <v>0</v>
      </c>
      <c r="AK42" s="84">
        <f t="shared" ref="AK42:AK46" si="56">IF(AJ42&gt;0,AI42+1,0)</f>
        <v>0</v>
      </c>
      <c r="AL42" s="84">
        <f t="shared" si="53"/>
        <v>0</v>
      </c>
      <c r="AM42" s="84">
        <f t="shared" si="54"/>
        <v>0</v>
      </c>
      <c r="AN42" s="85">
        <f t="shared" si="55"/>
        <v>0</v>
      </c>
      <c r="AO42" s="9" t="e">
        <f t="shared" si="28"/>
        <v>#NUM!</v>
      </c>
      <c r="AP42" s="10" t="e">
        <f t="shared" si="29"/>
        <v>#NUM!</v>
      </c>
      <c r="AQ42" s="11" t="e">
        <f t="shared" si="30"/>
        <v>#NUM!</v>
      </c>
    </row>
    <row r="43" spans="1:43" ht="15" customHeight="1" x14ac:dyDescent="0.2">
      <c r="A43" s="116">
        <f t="shared" si="0"/>
        <v>11</v>
      </c>
      <c r="B43" s="117">
        <f>'Matrículas CET'!A37</f>
        <v>0</v>
      </c>
      <c r="C43" s="248">
        <f>'Matrículas CET'!C37</f>
        <v>0</v>
      </c>
      <c r="D43" s="248">
        <f>'Matrículas CET'!E37</f>
        <v>0</v>
      </c>
      <c r="E43" s="118" t="s">
        <v>20</v>
      </c>
      <c r="F43" s="119">
        <f>+'FASE 1'!H43+'FASE 1'!$I$4</f>
        <v>2.0833333333333332E-2</v>
      </c>
      <c r="G43" s="120"/>
      <c r="H43" s="120"/>
      <c r="I43" s="121">
        <f>+G43-'HORARIO 2'!B39</f>
        <v>-2.0833333333333332E-2</v>
      </c>
      <c r="J43" s="121">
        <f>+H43-'HORARIO 2'!B39</f>
        <v>-2.0833333333333332E-2</v>
      </c>
      <c r="K43" s="122">
        <f t="shared" si="32"/>
        <v>76.388888888888886</v>
      </c>
      <c r="L43" s="122">
        <f t="shared" si="33"/>
        <v>0</v>
      </c>
      <c r="M43" s="122">
        <f t="shared" si="34"/>
        <v>76.388888888888886</v>
      </c>
      <c r="N43" s="121">
        <f t="shared" si="35"/>
        <v>0</v>
      </c>
      <c r="O43" s="121">
        <f t="shared" si="36"/>
        <v>76.388888888888886</v>
      </c>
      <c r="P43" s="121">
        <f t="shared" si="37"/>
        <v>0</v>
      </c>
      <c r="Q43" s="121">
        <f t="shared" si="38"/>
        <v>76.388888888888886</v>
      </c>
      <c r="R43" s="123" t="e">
        <f t="shared" si="39"/>
        <v>#NUM!</v>
      </c>
      <c r="S43" s="278" t="e">
        <f t="shared" si="26"/>
        <v>#NUM!</v>
      </c>
      <c r="T43" s="124">
        <f t="shared" si="40"/>
        <v>76.368055555555557</v>
      </c>
      <c r="X43" s="9" t="e">
        <f t="shared" si="41"/>
        <v>#NUM!</v>
      </c>
      <c r="Y43" s="10" t="e">
        <f t="shared" si="42"/>
        <v>#NUM!</v>
      </c>
      <c r="Z43" s="11" t="e">
        <f t="shared" si="43"/>
        <v>#NUM!</v>
      </c>
      <c r="AA43" s="80">
        <f t="shared" si="44"/>
        <v>9</v>
      </c>
      <c r="AB43" s="81">
        <f t="shared" si="45"/>
        <v>20</v>
      </c>
      <c r="AC43" s="81">
        <f t="shared" si="46"/>
        <v>0</v>
      </c>
      <c r="AD43" s="81">
        <f t="shared" si="47"/>
        <v>20</v>
      </c>
      <c r="AE43" s="81">
        <f t="shared" si="31"/>
        <v>200</v>
      </c>
      <c r="AF43" s="81">
        <f t="shared" si="48"/>
        <v>10</v>
      </c>
      <c r="AG43" s="82">
        <f t="shared" si="49"/>
        <v>140</v>
      </c>
      <c r="AH43" s="83">
        <f t="shared" si="50"/>
        <v>0</v>
      </c>
      <c r="AI43" s="84">
        <f t="shared" si="51"/>
        <v>0</v>
      </c>
      <c r="AJ43" s="84">
        <f t="shared" si="52"/>
        <v>0</v>
      </c>
      <c r="AK43" s="84">
        <f t="shared" si="56"/>
        <v>0</v>
      </c>
      <c r="AL43" s="84">
        <f t="shared" si="53"/>
        <v>0</v>
      </c>
      <c r="AM43" s="84">
        <f t="shared" si="54"/>
        <v>0</v>
      </c>
      <c r="AN43" s="85">
        <f t="shared" si="55"/>
        <v>0</v>
      </c>
      <c r="AO43" s="9" t="e">
        <f t="shared" si="28"/>
        <v>#NUM!</v>
      </c>
      <c r="AP43" s="10" t="e">
        <f t="shared" si="29"/>
        <v>#NUM!</v>
      </c>
      <c r="AQ43" s="11" t="e">
        <f t="shared" si="30"/>
        <v>#NUM!</v>
      </c>
    </row>
    <row r="44" spans="1:43" ht="15" customHeight="1" x14ac:dyDescent="0.2">
      <c r="A44" s="116">
        <f t="shared" si="0"/>
        <v>11</v>
      </c>
      <c r="B44" s="117">
        <f>'Matrículas CET'!A38</f>
        <v>0</v>
      </c>
      <c r="C44" s="248">
        <f>'Matrículas CET'!C38</f>
        <v>0</v>
      </c>
      <c r="D44" s="248">
        <f>'Matrículas CET'!E38</f>
        <v>0</v>
      </c>
      <c r="E44" s="118" t="s">
        <v>20</v>
      </c>
      <c r="F44" s="119">
        <f>+'FASE 1'!H44+'FASE 1'!$I$4</f>
        <v>2.0833333333333332E-2</v>
      </c>
      <c r="G44" s="120"/>
      <c r="H44" s="120"/>
      <c r="I44" s="121">
        <f>+G44-'HORARIO 2'!B40</f>
        <v>-2.0833333333333332E-2</v>
      </c>
      <c r="J44" s="121">
        <f>+H44-'HORARIO 2'!B40</f>
        <v>-2.0833333333333332E-2</v>
      </c>
      <c r="K44" s="122">
        <f t="shared" si="32"/>
        <v>76.388888888888886</v>
      </c>
      <c r="L44" s="122">
        <f t="shared" si="33"/>
        <v>0</v>
      </c>
      <c r="M44" s="122">
        <f t="shared" si="34"/>
        <v>76.388888888888886</v>
      </c>
      <c r="N44" s="121">
        <f t="shared" si="35"/>
        <v>0</v>
      </c>
      <c r="O44" s="121">
        <f t="shared" si="36"/>
        <v>76.388888888888886</v>
      </c>
      <c r="P44" s="121">
        <f t="shared" si="37"/>
        <v>0</v>
      </c>
      <c r="Q44" s="121">
        <f t="shared" si="38"/>
        <v>76.388888888888886</v>
      </c>
      <c r="R44" s="123" t="e">
        <f t="shared" si="39"/>
        <v>#NUM!</v>
      </c>
      <c r="S44" s="278" t="e">
        <f t="shared" si="26"/>
        <v>#NUM!</v>
      </c>
      <c r="T44" s="124">
        <f t="shared" si="40"/>
        <v>76.368055555555557</v>
      </c>
      <c r="X44" s="9" t="e">
        <f t="shared" si="41"/>
        <v>#NUM!</v>
      </c>
      <c r="Y44" s="10" t="e">
        <f t="shared" si="42"/>
        <v>#NUM!</v>
      </c>
      <c r="Z44" s="11" t="e">
        <f t="shared" si="43"/>
        <v>#NUM!</v>
      </c>
      <c r="AA44" s="80">
        <f t="shared" si="44"/>
        <v>9</v>
      </c>
      <c r="AB44" s="81">
        <f t="shared" si="45"/>
        <v>20</v>
      </c>
      <c r="AC44" s="81">
        <f t="shared" si="46"/>
        <v>0</v>
      </c>
      <c r="AD44" s="81">
        <f t="shared" si="47"/>
        <v>20</v>
      </c>
      <c r="AE44" s="81">
        <f t="shared" si="31"/>
        <v>200</v>
      </c>
      <c r="AF44" s="81">
        <f t="shared" si="48"/>
        <v>10</v>
      </c>
      <c r="AG44" s="82">
        <f t="shared" si="49"/>
        <v>140</v>
      </c>
      <c r="AH44" s="83">
        <f t="shared" si="50"/>
        <v>0</v>
      </c>
      <c r="AI44" s="84">
        <f t="shared" si="51"/>
        <v>0</v>
      </c>
      <c r="AJ44" s="84">
        <f t="shared" si="52"/>
        <v>0</v>
      </c>
      <c r="AK44" s="84">
        <f t="shared" si="56"/>
        <v>0</v>
      </c>
      <c r="AL44" s="84">
        <f t="shared" si="53"/>
        <v>0</v>
      </c>
      <c r="AM44" s="84">
        <f t="shared" si="54"/>
        <v>0</v>
      </c>
      <c r="AN44" s="85">
        <f t="shared" si="55"/>
        <v>0</v>
      </c>
      <c r="AO44" s="9" t="e">
        <f t="shared" si="28"/>
        <v>#NUM!</v>
      </c>
      <c r="AP44" s="10" t="e">
        <f t="shared" si="29"/>
        <v>#NUM!</v>
      </c>
      <c r="AQ44" s="11" t="e">
        <f t="shared" si="30"/>
        <v>#NUM!</v>
      </c>
    </row>
    <row r="45" spans="1:43" ht="15" customHeight="1" x14ac:dyDescent="0.2">
      <c r="A45" s="116">
        <f t="shared" si="0"/>
        <v>11</v>
      </c>
      <c r="B45" s="117">
        <f>'Matrículas CET'!A39</f>
        <v>0</v>
      </c>
      <c r="C45" s="248">
        <f>'Matrículas CET'!C39</f>
        <v>0</v>
      </c>
      <c r="D45" s="248">
        <f>'Matrículas CET'!E39</f>
        <v>0</v>
      </c>
      <c r="E45" s="118" t="s">
        <v>20</v>
      </c>
      <c r="F45" s="119">
        <f>+'FASE 1'!H45+'FASE 1'!$I$4</f>
        <v>2.0833333333333332E-2</v>
      </c>
      <c r="G45" s="120"/>
      <c r="H45" s="120"/>
      <c r="I45" s="121">
        <f>+G45-'HORARIO 2'!B41</f>
        <v>-2.0833333333333332E-2</v>
      </c>
      <c r="J45" s="121">
        <f>+H45-'HORARIO 2'!B41</f>
        <v>-2.0833333333333332E-2</v>
      </c>
      <c r="K45" s="122">
        <f t="shared" si="32"/>
        <v>76.388888888888886</v>
      </c>
      <c r="L45" s="122">
        <f t="shared" si="33"/>
        <v>0</v>
      </c>
      <c r="M45" s="122">
        <f t="shared" si="34"/>
        <v>76.388888888888886</v>
      </c>
      <c r="N45" s="121">
        <f t="shared" si="35"/>
        <v>0</v>
      </c>
      <c r="O45" s="121">
        <f t="shared" si="36"/>
        <v>76.388888888888886</v>
      </c>
      <c r="P45" s="121">
        <f t="shared" si="37"/>
        <v>0</v>
      </c>
      <c r="Q45" s="121">
        <f t="shared" si="38"/>
        <v>76.388888888888886</v>
      </c>
      <c r="R45" s="123" t="e">
        <f t="shared" si="39"/>
        <v>#NUM!</v>
      </c>
      <c r="S45" s="278" t="e">
        <f t="shared" si="26"/>
        <v>#NUM!</v>
      </c>
      <c r="T45" s="124">
        <f t="shared" si="40"/>
        <v>76.368055555555557</v>
      </c>
      <c r="X45" s="9" t="e">
        <f t="shared" si="41"/>
        <v>#NUM!</v>
      </c>
      <c r="Y45" s="10" t="e">
        <f t="shared" si="42"/>
        <v>#NUM!</v>
      </c>
      <c r="Z45" s="11" t="e">
        <f t="shared" si="43"/>
        <v>#NUM!</v>
      </c>
      <c r="AA45" s="80">
        <f t="shared" si="44"/>
        <v>9</v>
      </c>
      <c r="AB45" s="81">
        <f t="shared" si="45"/>
        <v>20</v>
      </c>
      <c r="AC45" s="81">
        <f t="shared" si="46"/>
        <v>0</v>
      </c>
      <c r="AD45" s="81">
        <f t="shared" si="47"/>
        <v>20</v>
      </c>
      <c r="AE45" s="81">
        <f t="shared" si="31"/>
        <v>200</v>
      </c>
      <c r="AF45" s="81">
        <f t="shared" si="48"/>
        <v>10</v>
      </c>
      <c r="AG45" s="82">
        <f t="shared" si="49"/>
        <v>140</v>
      </c>
      <c r="AH45" s="83">
        <f t="shared" si="50"/>
        <v>0</v>
      </c>
      <c r="AI45" s="84">
        <f t="shared" si="51"/>
        <v>0</v>
      </c>
      <c r="AJ45" s="84">
        <f t="shared" si="52"/>
        <v>0</v>
      </c>
      <c r="AK45" s="84">
        <f t="shared" si="56"/>
        <v>0</v>
      </c>
      <c r="AL45" s="84">
        <f t="shared" si="53"/>
        <v>0</v>
      </c>
      <c r="AM45" s="84">
        <f t="shared" si="54"/>
        <v>0</v>
      </c>
      <c r="AN45" s="85">
        <f t="shared" si="55"/>
        <v>0</v>
      </c>
      <c r="AO45" s="9" t="e">
        <f t="shared" si="28"/>
        <v>#NUM!</v>
      </c>
      <c r="AP45" s="10" t="e">
        <f t="shared" si="29"/>
        <v>#NUM!</v>
      </c>
      <c r="AQ45" s="11" t="e">
        <f t="shared" si="30"/>
        <v>#NUM!</v>
      </c>
    </row>
    <row r="46" spans="1:43" ht="15" customHeight="1" x14ac:dyDescent="0.2">
      <c r="A46" s="116">
        <f t="shared" si="0"/>
        <v>11</v>
      </c>
      <c r="B46" s="117">
        <f>'Matrículas CET'!A40</f>
        <v>0</v>
      </c>
      <c r="C46" s="248">
        <f>'Matrículas CET'!C40</f>
        <v>0</v>
      </c>
      <c r="D46" s="248">
        <f>'Matrículas CET'!E40</f>
        <v>0</v>
      </c>
      <c r="E46" s="118" t="s">
        <v>20</v>
      </c>
      <c r="F46" s="119">
        <f>+'FASE 1'!H46+'FASE 1'!$I$4</f>
        <v>2.0833333333333332E-2</v>
      </c>
      <c r="G46" s="120"/>
      <c r="H46" s="120"/>
      <c r="I46" s="121">
        <f>+G46-'HORARIO 2'!B42</f>
        <v>-2.0833333333333332E-2</v>
      </c>
      <c r="J46" s="121">
        <f>+H46-'HORARIO 2'!B42</f>
        <v>-2.0833333333333332E-2</v>
      </c>
      <c r="K46" s="122">
        <f t="shared" si="32"/>
        <v>76.388888888888886</v>
      </c>
      <c r="L46" s="122">
        <f t="shared" si="33"/>
        <v>0</v>
      </c>
      <c r="M46" s="122">
        <f t="shared" si="34"/>
        <v>76.388888888888886</v>
      </c>
      <c r="N46" s="121">
        <f t="shared" si="35"/>
        <v>0</v>
      </c>
      <c r="O46" s="121">
        <f t="shared" si="36"/>
        <v>76.388888888888886</v>
      </c>
      <c r="P46" s="121">
        <f t="shared" si="37"/>
        <v>0</v>
      </c>
      <c r="Q46" s="121">
        <f t="shared" si="38"/>
        <v>76.388888888888886</v>
      </c>
      <c r="R46" s="123" t="e">
        <f t="shared" si="39"/>
        <v>#NUM!</v>
      </c>
      <c r="S46" s="278" t="e">
        <f t="shared" si="26"/>
        <v>#NUM!</v>
      </c>
      <c r="T46" s="124">
        <f t="shared" si="40"/>
        <v>76.368055555555557</v>
      </c>
      <c r="X46" s="9" t="e">
        <f t="shared" si="41"/>
        <v>#NUM!</v>
      </c>
      <c r="Y46" s="10" t="e">
        <f t="shared" si="42"/>
        <v>#NUM!</v>
      </c>
      <c r="Z46" s="11" t="e">
        <f t="shared" si="43"/>
        <v>#NUM!</v>
      </c>
      <c r="AA46" s="80">
        <f t="shared" si="44"/>
        <v>9</v>
      </c>
      <c r="AB46" s="81">
        <f t="shared" si="45"/>
        <v>20</v>
      </c>
      <c r="AC46" s="81">
        <f t="shared" si="46"/>
        <v>0</v>
      </c>
      <c r="AD46" s="81">
        <f t="shared" si="47"/>
        <v>20</v>
      </c>
      <c r="AE46" s="81">
        <f t="shared" si="31"/>
        <v>200</v>
      </c>
      <c r="AF46" s="81">
        <f t="shared" si="48"/>
        <v>10</v>
      </c>
      <c r="AG46" s="82">
        <f t="shared" si="49"/>
        <v>140</v>
      </c>
      <c r="AH46" s="83">
        <f t="shared" si="50"/>
        <v>0</v>
      </c>
      <c r="AI46" s="84">
        <f t="shared" si="51"/>
        <v>0</v>
      </c>
      <c r="AJ46" s="84">
        <f t="shared" si="52"/>
        <v>0</v>
      </c>
      <c r="AK46" s="84">
        <f t="shared" si="56"/>
        <v>0</v>
      </c>
      <c r="AL46" s="84">
        <f t="shared" si="53"/>
        <v>0</v>
      </c>
      <c r="AM46" s="84">
        <f t="shared" si="54"/>
        <v>0</v>
      </c>
      <c r="AN46" s="85">
        <f t="shared" si="55"/>
        <v>0</v>
      </c>
      <c r="AO46" s="9" t="e">
        <f t="shared" si="28"/>
        <v>#NUM!</v>
      </c>
      <c r="AP46" s="10" t="e">
        <f t="shared" si="29"/>
        <v>#NUM!</v>
      </c>
      <c r="AQ46" s="11" t="e">
        <f t="shared" si="30"/>
        <v>#NUM!</v>
      </c>
    </row>
  </sheetData>
  <phoneticPr fontId="0" type="noConversion"/>
  <pageMargins left="0.31496062992125984" right="0.27559055118110237" top="0.9055118110236221" bottom="0.43307086614173229" header="0.15748031496062992" footer="0"/>
  <pageSetup paperSize="9" scale="73" orientation="landscape" horizontalDpi="300" verticalDpi="300" r:id="rId1"/>
  <headerFooter alignWithMargins="0">
    <oddHeader>&amp;L&amp;G&amp;C&amp;"Arial,Negrita"&amp;16XX RAID El Corzo 
Copa Federación CET 60 &amp;R&amp;"Arial,Negrita"&amp;11&amp;G
&amp;D</oddHeader>
  </headerFooter>
  <colBreaks count="1" manualBreakCount="1">
    <brk id="20" max="1048575" man="1"/>
  </colBreaks>
  <ignoredErrors>
    <ignoredError sqref="E9:E46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55"/>
  <sheetViews>
    <sheetView showGridLines="0" zoomScaleNormal="100" zoomScaleSheetLayoutView="100" workbookViewId="0">
      <selection activeCell="D63" sqref="D63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5.7109375" customWidth="1"/>
    <col min="5" max="5" width="19.85546875" customWidth="1"/>
  </cols>
  <sheetData>
    <row r="1" spans="1:5" ht="27" customHeight="1" thickTop="1" x14ac:dyDescent="0.3">
      <c r="A1" s="312" t="s">
        <v>79</v>
      </c>
      <c r="B1" s="312"/>
      <c r="C1" s="312"/>
      <c r="D1" s="312"/>
      <c r="E1" s="312"/>
    </row>
    <row r="2" spans="1:5" ht="24.75" customHeight="1" thickBot="1" x14ac:dyDescent="0.35">
      <c r="A2" s="313" t="s">
        <v>24</v>
      </c>
      <c r="B2" s="313"/>
      <c r="C2" s="313"/>
      <c r="D2" s="313"/>
      <c r="E2" s="313"/>
    </row>
    <row r="3" spans="1:5" ht="13.5" thickTop="1" x14ac:dyDescent="0.2">
      <c r="A3" s="314" t="s">
        <v>9</v>
      </c>
      <c r="B3" s="329" t="s">
        <v>5</v>
      </c>
      <c r="C3" s="314" t="s">
        <v>0</v>
      </c>
      <c r="D3" s="314" t="s">
        <v>1</v>
      </c>
      <c r="E3" s="314" t="s">
        <v>6</v>
      </c>
    </row>
    <row r="4" spans="1:5" ht="13.5" thickBot="1" x14ac:dyDescent="0.25">
      <c r="A4" s="315"/>
      <c r="B4" s="330"/>
      <c r="C4" s="315"/>
      <c r="D4" s="315"/>
      <c r="E4" s="315"/>
    </row>
    <row r="5" spans="1:5" ht="15.95" customHeight="1" thickTop="1" x14ac:dyDescent="0.25">
      <c r="A5" s="46">
        <f>'Matrículas CET'!A3</f>
        <v>116</v>
      </c>
      <c r="B5" s="47">
        <f>'HORARIO 2'!B5</f>
        <v>0.49070601851851847</v>
      </c>
      <c r="C5" s="240" t="str">
        <f>'Matrículas CET'!C3</f>
        <v>JOSE LUIS BALSINHAS</v>
      </c>
      <c r="D5" s="240" t="str">
        <f>'Matrículas CET'!E3</f>
        <v>DIAMANT DES AYSSADES</v>
      </c>
      <c r="E5" s="131">
        <f>'FASE 2'!G9</f>
        <v>0.55560185185185185</v>
      </c>
    </row>
    <row r="6" spans="1:5" ht="15.95" customHeight="1" x14ac:dyDescent="0.25">
      <c r="A6" s="48">
        <f>'Matrículas CET'!A4</f>
        <v>117</v>
      </c>
      <c r="B6" s="47">
        <f>'HORARIO 2'!B6</f>
        <v>0.49755787037037036</v>
      </c>
      <c r="C6" s="240" t="str">
        <f>'Matrículas CET'!C4</f>
        <v>JOAO PEDRO CARPINTEIRO</v>
      </c>
      <c r="D6" s="240" t="str">
        <f>'Matrículas CET'!E4</f>
        <v>KALKO DE NERAC</v>
      </c>
      <c r="E6" s="132">
        <f>'FASE 2'!G10</f>
        <v>0.56018518518518523</v>
      </c>
    </row>
    <row r="7" spans="1:5" ht="15.95" customHeight="1" x14ac:dyDescent="0.25">
      <c r="A7" s="49">
        <f>'Matrículas CET'!A5</f>
        <v>118</v>
      </c>
      <c r="B7" s="47">
        <f>'HORARIO 2'!B7</f>
        <v>0.49444444444444446</v>
      </c>
      <c r="C7" s="240" t="str">
        <f>'Matrículas CET'!C5</f>
        <v>JAVIER GRAGERA</v>
      </c>
      <c r="D7" s="240" t="str">
        <f>'Matrículas CET'!E5</f>
        <v>AYSTIC DE PIBOUL</v>
      </c>
      <c r="E7" s="132">
        <f>'FASE 2'!G11</f>
        <v>0.56020833333333331</v>
      </c>
    </row>
    <row r="8" spans="1:5" ht="15.95" customHeight="1" x14ac:dyDescent="0.25">
      <c r="A8" s="49">
        <f>'Matrículas CET'!A6</f>
        <v>108</v>
      </c>
      <c r="B8" s="47">
        <f>'HORARIO 2'!B8</f>
        <v>0.49545138888888884</v>
      </c>
      <c r="C8" s="240" t="str">
        <f>'Matrículas CET'!C6</f>
        <v>PABLO DELGADO</v>
      </c>
      <c r="D8" s="240" t="str">
        <f>'Matrículas CET'!E6</f>
        <v>ERET DE LUC</v>
      </c>
      <c r="E8" s="132">
        <f>'FASE 2'!G12</f>
        <v>0.55995370370370368</v>
      </c>
    </row>
    <row r="9" spans="1:5" ht="15.95" customHeight="1" x14ac:dyDescent="0.25">
      <c r="A9" s="49">
        <f>'Matrículas CET'!A7</f>
        <v>120</v>
      </c>
      <c r="B9" s="47">
        <f>'HORARIO 2'!B9</f>
        <v>0.49513888888888885</v>
      </c>
      <c r="C9" s="240" t="str">
        <f>'Matrículas CET'!C7</f>
        <v>JOAO RODRIGUES</v>
      </c>
      <c r="D9" s="240" t="str">
        <f>'Matrículas CET'!E7</f>
        <v>EMIR DU BARTHAS</v>
      </c>
      <c r="E9" s="132">
        <f>'FASE 2'!G13</f>
        <v>0.56019675925925927</v>
      </c>
    </row>
    <row r="10" spans="1:5" ht="15.95" customHeight="1" x14ac:dyDescent="0.25">
      <c r="A10" s="49">
        <f>'Matrículas CET'!A8</f>
        <v>121</v>
      </c>
      <c r="B10" s="47">
        <f>'HORARIO 2'!B10</f>
        <v>0.48185185185185181</v>
      </c>
      <c r="C10" s="240" t="str">
        <f>'Matrículas CET'!C8</f>
        <v>IVAN GASPAR</v>
      </c>
      <c r="D10" s="240" t="str">
        <f>'Matrículas CET'!E8</f>
        <v>SAULA</v>
      </c>
      <c r="E10" s="132">
        <f>'FASE 2'!G14</f>
        <v>0.54409722222222223</v>
      </c>
    </row>
    <row r="11" spans="1:5" ht="15.95" customHeight="1" x14ac:dyDescent="0.25">
      <c r="A11" s="49">
        <f>'Matrículas CET'!A9</f>
        <v>122</v>
      </c>
      <c r="B11" s="47">
        <f>'HORARIO 2'!B11</f>
        <v>0.48177083333333331</v>
      </c>
      <c r="C11" s="240" t="str">
        <f>'Matrículas CET'!C9</f>
        <v>NATALIA VILELA</v>
      </c>
      <c r="D11" s="240" t="str">
        <f>'Matrículas CET'!E9</f>
        <v>JALEO</v>
      </c>
      <c r="E11" s="132">
        <f>'FASE 2'!G15</f>
        <v>0.54410879629629627</v>
      </c>
    </row>
    <row r="12" spans="1:5" ht="15.95" customHeight="1" x14ac:dyDescent="0.25">
      <c r="A12" s="49">
        <f>'Matrículas CET'!A10</f>
        <v>123</v>
      </c>
      <c r="B12" s="47">
        <f>'HORARIO 2'!B12</f>
        <v>0.4906712962962963</v>
      </c>
      <c r="C12" s="240" t="str">
        <f>'Matrículas CET'!C10</f>
        <v>CRISTINA LOBERA</v>
      </c>
      <c r="D12" s="240" t="str">
        <f>'Matrículas CET'!E10</f>
        <v>IAKARI BC FNMS</v>
      </c>
      <c r="E12" s="133">
        <f>'FASE 2'!G16</f>
        <v>0.55559027777777781</v>
      </c>
    </row>
    <row r="13" spans="1:5" ht="15.95" customHeight="1" x14ac:dyDescent="0.25">
      <c r="A13" s="49">
        <f>'Matrículas CET'!A11</f>
        <v>119</v>
      </c>
      <c r="B13" s="47">
        <f>'HORARIO 2'!B13</f>
        <v>0.49068287037037034</v>
      </c>
      <c r="C13" s="240" t="str">
        <f>'Matrículas CET'!C11</f>
        <v>BELEN GARCIA ROJAS</v>
      </c>
      <c r="D13" s="240" t="str">
        <f>'Matrículas CET'!E11</f>
        <v>ADIR DE LIXUS</v>
      </c>
      <c r="E13" s="132">
        <f>'FASE 2'!G17</f>
        <v>0.55557870370370377</v>
      </c>
    </row>
    <row r="14" spans="1:5" ht="15.95" customHeight="1" x14ac:dyDescent="0.25">
      <c r="A14" s="49">
        <f>'Matrículas CET'!A12</f>
        <v>100</v>
      </c>
      <c r="B14" s="47">
        <f>'HORARIO 2'!B14</f>
        <v>0.48042824074074075</v>
      </c>
      <c r="C14" s="240" t="str">
        <f>'Matrículas CET'!C12</f>
        <v>JOSE ISIDRO SANTOLALLA</v>
      </c>
      <c r="D14" s="240" t="str">
        <f>'Matrículas CET'!E12</f>
        <v>ZIPI JS</v>
      </c>
      <c r="E14" s="132">
        <f>'FASE 2'!G18</f>
        <v>0.54412037037037042</v>
      </c>
    </row>
    <row r="15" spans="1:5" ht="15.95" customHeight="1" x14ac:dyDescent="0.25">
      <c r="A15" s="49">
        <f>'Matrículas CET'!A13</f>
        <v>0</v>
      </c>
      <c r="B15" s="47">
        <f>'HORARIO 2'!B15</f>
        <v>2.0833333333333332E-2</v>
      </c>
      <c r="C15" s="240">
        <f>'Matrículas CET'!C13</f>
        <v>0</v>
      </c>
      <c r="D15" s="240">
        <f>'Matrículas CET'!E13</f>
        <v>0</v>
      </c>
      <c r="E15" s="132">
        <f>'FASE 2'!G19</f>
        <v>0</v>
      </c>
    </row>
    <row r="16" spans="1:5" ht="15.95" customHeight="1" x14ac:dyDescent="0.25">
      <c r="A16" s="49">
        <f>'Matrículas CET'!A14</f>
        <v>0</v>
      </c>
      <c r="B16" s="47">
        <f>'HORARIO 2'!B16</f>
        <v>2.0833333333333332E-2</v>
      </c>
      <c r="C16" s="240">
        <f>'Matrículas CET'!C14</f>
        <v>0</v>
      </c>
      <c r="D16" s="240">
        <f>'Matrículas CET'!E14</f>
        <v>0</v>
      </c>
      <c r="E16" s="132">
        <f>'FASE 2'!G20</f>
        <v>0</v>
      </c>
    </row>
    <row r="17" spans="1:5" ht="15.95" customHeight="1" x14ac:dyDescent="0.25">
      <c r="A17" s="49">
        <f>'Matrículas CET'!A15</f>
        <v>0</v>
      </c>
      <c r="B17" s="47">
        <f>'HORARIO 2'!B17</f>
        <v>2.0833333333333332E-2</v>
      </c>
      <c r="C17" s="240">
        <f>'Matrículas CET'!C15</f>
        <v>0</v>
      </c>
      <c r="D17" s="240">
        <f>'Matrículas CET'!E15</f>
        <v>0</v>
      </c>
      <c r="E17" s="132">
        <f>'FASE 2'!G21</f>
        <v>0</v>
      </c>
    </row>
    <row r="18" spans="1:5" ht="15.95" customHeight="1" x14ac:dyDescent="0.25">
      <c r="A18" s="49">
        <f>'Matrículas CET'!A16</f>
        <v>0</v>
      </c>
      <c r="B18" s="47">
        <f>'HORARIO 2'!B18</f>
        <v>2.0833333333333332E-2</v>
      </c>
      <c r="C18" s="240">
        <f>'Matrículas CET'!C16</f>
        <v>0</v>
      </c>
      <c r="D18" s="240">
        <f>'Matrículas CET'!E16</f>
        <v>0</v>
      </c>
      <c r="E18" s="132">
        <f>'FASE 2'!G22</f>
        <v>0</v>
      </c>
    </row>
    <row r="19" spans="1:5" ht="15.95" customHeight="1" x14ac:dyDescent="0.25">
      <c r="A19" s="49">
        <f>'Matrículas CET'!A17</f>
        <v>0</v>
      </c>
      <c r="B19" s="47">
        <f>'HORARIO 2'!B19</f>
        <v>2.0833333333333332E-2</v>
      </c>
      <c r="C19" s="240">
        <f>'Matrículas CET'!C17</f>
        <v>0</v>
      </c>
      <c r="D19" s="240">
        <f>'Matrículas CET'!E17</f>
        <v>0</v>
      </c>
      <c r="E19" s="132">
        <f>'FASE 2'!G23</f>
        <v>0</v>
      </c>
    </row>
    <row r="20" spans="1:5" ht="15.95" customHeight="1" x14ac:dyDescent="0.25">
      <c r="A20" s="49">
        <f>'Matrículas CET'!A18</f>
        <v>0</v>
      </c>
      <c r="B20" s="47">
        <f>'HORARIO 2'!B20</f>
        <v>2.0833333333333332E-2</v>
      </c>
      <c r="C20" s="240">
        <f>'Matrículas CET'!C18</f>
        <v>0</v>
      </c>
      <c r="D20" s="240">
        <f>'Matrículas CET'!E18</f>
        <v>0</v>
      </c>
      <c r="E20" s="132">
        <f>'FASE 2'!G24</f>
        <v>0</v>
      </c>
    </row>
    <row r="21" spans="1:5" ht="15.95" customHeight="1" x14ac:dyDescent="0.25">
      <c r="A21" s="49">
        <f>'Matrículas CET'!A19</f>
        <v>0</v>
      </c>
      <c r="B21" s="47">
        <f>'HORARIO 2'!B21</f>
        <v>2.0833333333333332E-2</v>
      </c>
      <c r="C21" s="240">
        <f>'Matrículas CET'!C19</f>
        <v>0</v>
      </c>
      <c r="D21" s="240">
        <f>'Matrículas CET'!E19</f>
        <v>0</v>
      </c>
      <c r="E21" s="133">
        <f>'FASE 2'!G25</f>
        <v>0</v>
      </c>
    </row>
    <row r="22" spans="1:5" ht="15.95" customHeight="1" x14ac:dyDescent="0.25">
      <c r="A22" s="49">
        <f>'Matrículas CET'!A20</f>
        <v>0</v>
      </c>
      <c r="B22" s="47">
        <f>'HORARIO 2'!B22</f>
        <v>2.0833333333333332E-2</v>
      </c>
      <c r="C22" s="240">
        <f>'Matrículas CET'!C20</f>
        <v>0</v>
      </c>
      <c r="D22" s="240">
        <f>'Matrículas CET'!E20</f>
        <v>0</v>
      </c>
      <c r="E22" s="132">
        <f>'FASE 2'!G26</f>
        <v>0</v>
      </c>
    </row>
    <row r="23" spans="1:5" ht="15.95" customHeight="1" x14ac:dyDescent="0.25">
      <c r="A23" s="49">
        <f>'Matrículas CET'!A21</f>
        <v>0</v>
      </c>
      <c r="B23" s="47">
        <f>'HORARIO 2'!B23</f>
        <v>2.0833333333333332E-2</v>
      </c>
      <c r="C23" s="240">
        <f>'Matrículas CET'!C21</f>
        <v>0</v>
      </c>
      <c r="D23" s="240">
        <f>'Matrículas CET'!E21</f>
        <v>0</v>
      </c>
      <c r="E23" s="133">
        <f>'FASE 2'!G27</f>
        <v>0</v>
      </c>
    </row>
    <row r="24" spans="1:5" ht="15.95" customHeight="1" x14ac:dyDescent="0.25">
      <c r="A24" s="49">
        <f>'Matrículas CET'!A22</f>
        <v>0</v>
      </c>
      <c r="B24" s="47">
        <f>'HORARIO 2'!B24</f>
        <v>2.0833333333333332E-2</v>
      </c>
      <c r="C24" s="240">
        <f>'Matrículas CET'!C22</f>
        <v>0</v>
      </c>
      <c r="D24" s="240">
        <f>'Matrículas CET'!E22</f>
        <v>0</v>
      </c>
      <c r="E24" s="133">
        <f>'FASE 2'!G28</f>
        <v>0</v>
      </c>
    </row>
    <row r="25" spans="1:5" ht="15.95" customHeight="1" x14ac:dyDescent="0.25">
      <c r="A25" s="49">
        <f>'Matrículas CET'!A23</f>
        <v>0</v>
      </c>
      <c r="B25" s="47">
        <f>'HORARIO 2'!B25</f>
        <v>2.0833333333333332E-2</v>
      </c>
      <c r="C25" s="240">
        <f>'Matrículas CET'!C23</f>
        <v>0</v>
      </c>
      <c r="D25" s="240">
        <f>'Matrículas CET'!E23</f>
        <v>0</v>
      </c>
      <c r="E25" s="133">
        <f>'FASE 2'!G29</f>
        <v>0</v>
      </c>
    </row>
    <row r="26" spans="1:5" ht="15.95" customHeight="1" x14ac:dyDescent="0.25">
      <c r="A26" s="49">
        <f>'Matrículas CET'!A24</f>
        <v>0</v>
      </c>
      <c r="B26" s="47">
        <f>'HORARIO 2'!B26</f>
        <v>2.0833333333333332E-2</v>
      </c>
      <c r="C26" s="240">
        <f>'Matrículas CET'!C24</f>
        <v>0</v>
      </c>
      <c r="D26" s="240">
        <f>'Matrículas CET'!E24</f>
        <v>0</v>
      </c>
      <c r="E26" s="133">
        <f>'FASE 2'!G30</f>
        <v>0</v>
      </c>
    </row>
    <row r="27" spans="1:5" ht="15.95" customHeight="1" x14ac:dyDescent="0.25">
      <c r="A27" s="49">
        <f>'Matrículas CET'!A25</f>
        <v>0</v>
      </c>
      <c r="B27" s="47">
        <f>'HORARIO 2'!B27</f>
        <v>2.0833333333333332E-2</v>
      </c>
      <c r="C27" s="240">
        <f>'Matrículas CET'!C25</f>
        <v>0</v>
      </c>
      <c r="D27" s="240">
        <f>'Matrículas CET'!E25</f>
        <v>0</v>
      </c>
      <c r="E27" s="133">
        <f>'FASE 2'!G31</f>
        <v>0</v>
      </c>
    </row>
    <row r="28" spans="1:5" ht="15.95" customHeight="1" x14ac:dyDescent="0.25">
      <c r="A28" s="49">
        <f>'Matrículas CET'!A26</f>
        <v>0</v>
      </c>
      <c r="B28" s="47">
        <f>'HORARIO 2'!B28</f>
        <v>2.0833333333333332E-2</v>
      </c>
      <c r="C28" s="240">
        <f>'Matrículas CET'!C26</f>
        <v>0</v>
      </c>
      <c r="D28" s="240">
        <f>'Matrículas CET'!E26</f>
        <v>0</v>
      </c>
      <c r="E28" s="133">
        <f>'FASE 2'!G32</f>
        <v>0</v>
      </c>
    </row>
    <row r="29" spans="1:5" ht="15.95" customHeight="1" x14ac:dyDescent="0.25">
      <c r="A29" s="49">
        <f>'Matrículas CET'!A27</f>
        <v>0</v>
      </c>
      <c r="B29" s="47">
        <f>'HORARIO 2'!B29</f>
        <v>2.0833333333333332E-2</v>
      </c>
      <c r="C29" s="240">
        <f>'Matrículas CET'!C27</f>
        <v>0</v>
      </c>
      <c r="D29" s="240">
        <f>'Matrículas CET'!E27</f>
        <v>0</v>
      </c>
      <c r="E29" s="133">
        <f>'FASE 2'!G33</f>
        <v>0</v>
      </c>
    </row>
    <row r="30" spans="1:5" ht="15.95" customHeight="1" x14ac:dyDescent="0.25">
      <c r="A30" s="49">
        <f>'Matrículas CET'!A28</f>
        <v>0</v>
      </c>
      <c r="B30" s="47">
        <f>'HORARIO 2'!B30</f>
        <v>2.0833333333333332E-2</v>
      </c>
      <c r="C30" s="240">
        <f>'Matrículas CET'!C28</f>
        <v>0</v>
      </c>
      <c r="D30" s="240">
        <f>'Matrículas CET'!E28</f>
        <v>0</v>
      </c>
      <c r="E30" s="133">
        <f>'FASE 2'!G34</f>
        <v>0</v>
      </c>
    </row>
    <row r="31" spans="1:5" ht="15.95" customHeight="1" x14ac:dyDescent="0.25">
      <c r="A31" s="49">
        <f>'Matrículas CET'!A29</f>
        <v>0</v>
      </c>
      <c r="B31" s="47">
        <f>'HORARIO 2'!B31</f>
        <v>2.0833333333333332E-2</v>
      </c>
      <c r="C31" s="240">
        <f>'Matrículas CET'!C29</f>
        <v>0</v>
      </c>
      <c r="D31" s="240">
        <f>'Matrículas CET'!E29</f>
        <v>0</v>
      </c>
      <c r="E31" s="133">
        <f>'FASE 2'!G35</f>
        <v>0</v>
      </c>
    </row>
    <row r="32" spans="1:5" ht="15.95" customHeight="1" x14ac:dyDescent="0.25">
      <c r="A32" s="49">
        <f>'Matrículas CET'!A30</f>
        <v>0</v>
      </c>
      <c r="B32" s="47">
        <f>'HORARIO 2'!B32</f>
        <v>2.0833333333333332E-2</v>
      </c>
      <c r="C32" s="240">
        <f>'Matrículas CET'!C30</f>
        <v>0</v>
      </c>
      <c r="D32" s="240">
        <f>'Matrículas CET'!E30</f>
        <v>0</v>
      </c>
      <c r="E32" s="133">
        <f>'FASE 2'!G36</f>
        <v>0</v>
      </c>
    </row>
    <row r="33" spans="1:5" ht="15.95" customHeight="1" x14ac:dyDescent="0.25">
      <c r="A33" s="49">
        <f>'Matrículas CET'!A31</f>
        <v>0</v>
      </c>
      <c r="B33" s="47">
        <f>'HORARIO 2'!B33</f>
        <v>2.0833333333333332E-2</v>
      </c>
      <c r="C33" s="240">
        <f>'Matrículas CET'!C31</f>
        <v>0</v>
      </c>
      <c r="D33" s="240">
        <f>'Matrículas CET'!E31</f>
        <v>0</v>
      </c>
      <c r="E33" s="133">
        <f>'FASE 2'!G37</f>
        <v>0</v>
      </c>
    </row>
    <row r="34" spans="1:5" ht="15.95" customHeight="1" x14ac:dyDescent="0.25">
      <c r="A34" s="49">
        <f>'Matrículas CET'!A32</f>
        <v>0</v>
      </c>
      <c r="B34" s="47">
        <f>'HORARIO 2'!B34</f>
        <v>2.0833333333333332E-2</v>
      </c>
      <c r="C34" s="240">
        <f>'Matrículas CET'!C32</f>
        <v>0</v>
      </c>
      <c r="D34" s="240">
        <f>'Matrículas CET'!E32</f>
        <v>0</v>
      </c>
      <c r="E34" s="133">
        <f>'FASE 2'!G38</f>
        <v>0</v>
      </c>
    </row>
    <row r="35" spans="1:5" ht="15.95" customHeight="1" x14ac:dyDescent="0.25">
      <c r="A35" s="49">
        <f>'Matrículas CET'!A33</f>
        <v>0</v>
      </c>
      <c r="B35" s="47">
        <f>'HORARIO 2'!B35</f>
        <v>2.0833333333333332E-2</v>
      </c>
      <c r="C35" s="240">
        <f>'Matrículas CET'!C33</f>
        <v>0</v>
      </c>
      <c r="D35" s="240">
        <f>'Matrículas CET'!E33</f>
        <v>0</v>
      </c>
      <c r="E35" s="133">
        <f>'FASE 2'!G39</f>
        <v>0</v>
      </c>
    </row>
    <row r="36" spans="1:5" ht="15.95" customHeight="1" x14ac:dyDescent="0.25">
      <c r="A36" s="49">
        <f>'Matrículas CET'!A34</f>
        <v>0</v>
      </c>
      <c r="B36" s="47">
        <f>'HORARIO 2'!B36</f>
        <v>2.0833333333333332E-2</v>
      </c>
      <c r="C36" s="240">
        <f>'Matrículas CET'!C34</f>
        <v>0</v>
      </c>
      <c r="D36" s="240">
        <f>'Matrículas CET'!E34</f>
        <v>0</v>
      </c>
      <c r="E36" s="133">
        <f>'FASE 2'!G40</f>
        <v>0</v>
      </c>
    </row>
    <row r="37" spans="1:5" ht="15.95" customHeight="1" x14ac:dyDescent="0.25">
      <c r="A37" s="49">
        <f>'Matrículas CET'!A35</f>
        <v>0</v>
      </c>
      <c r="B37" s="47">
        <f>'HORARIO 2'!B37</f>
        <v>2.0833333333333332E-2</v>
      </c>
      <c r="C37" s="240">
        <f>'Matrículas CET'!C35</f>
        <v>0</v>
      </c>
      <c r="D37" s="240">
        <f>'Matrículas CET'!E35</f>
        <v>0</v>
      </c>
      <c r="E37" s="133">
        <f>'FASE 2'!G41</f>
        <v>0</v>
      </c>
    </row>
    <row r="38" spans="1:5" ht="15.95" customHeight="1" x14ac:dyDescent="0.25">
      <c r="A38" s="49">
        <f>'Matrículas CET'!A36</f>
        <v>0</v>
      </c>
      <c r="B38" s="47">
        <f>'HORARIO 2'!B38</f>
        <v>2.0833333333333332E-2</v>
      </c>
      <c r="C38" s="240">
        <f>'Matrículas CET'!C36</f>
        <v>0</v>
      </c>
      <c r="D38" s="240">
        <f>'Matrículas CET'!E36</f>
        <v>0</v>
      </c>
      <c r="E38" s="133">
        <f>'FASE 2'!G42</f>
        <v>0</v>
      </c>
    </row>
    <row r="39" spans="1:5" ht="15.95" customHeight="1" x14ac:dyDescent="0.25">
      <c r="A39" s="49">
        <f>'Matrículas CET'!A37</f>
        <v>0</v>
      </c>
      <c r="B39" s="47">
        <f>'HORARIO 2'!B39</f>
        <v>2.0833333333333332E-2</v>
      </c>
      <c r="C39" s="240">
        <f>'Matrículas CET'!C37</f>
        <v>0</v>
      </c>
      <c r="D39" s="240">
        <f>'Matrículas CET'!E37</f>
        <v>0</v>
      </c>
      <c r="E39" s="133">
        <f>'FASE 2'!G43</f>
        <v>0</v>
      </c>
    </row>
    <row r="40" spans="1:5" ht="15.95" customHeight="1" x14ac:dyDescent="0.25">
      <c r="A40" s="49">
        <f>'Matrículas CET'!A38</f>
        <v>0</v>
      </c>
      <c r="B40" s="47">
        <f>'HORARIO 2'!B40</f>
        <v>2.0833333333333332E-2</v>
      </c>
      <c r="C40" s="240">
        <f>'Matrículas CET'!C38</f>
        <v>0</v>
      </c>
      <c r="D40" s="240">
        <f>'Matrículas CET'!E38</f>
        <v>0</v>
      </c>
      <c r="E40" s="133">
        <f>'FASE 2'!G44</f>
        <v>0</v>
      </c>
    </row>
    <row r="41" spans="1:5" ht="15.95" customHeight="1" x14ac:dyDescent="0.25">
      <c r="A41" s="49">
        <f>'Matrículas CET'!A39</f>
        <v>0</v>
      </c>
      <c r="B41" s="47">
        <f>'HORARIO 2'!B41</f>
        <v>2.0833333333333332E-2</v>
      </c>
      <c r="C41" s="240">
        <f>'Matrículas CET'!C39</f>
        <v>0</v>
      </c>
      <c r="D41" s="240">
        <f>'Matrículas CET'!E39</f>
        <v>0</v>
      </c>
      <c r="E41" s="133">
        <f>'FASE 2'!G45</f>
        <v>0</v>
      </c>
    </row>
    <row r="42" spans="1:5" ht="15.95" customHeight="1" x14ac:dyDescent="0.25">
      <c r="A42" s="49">
        <f>'Matrículas CET'!A40</f>
        <v>0</v>
      </c>
      <c r="B42" s="47">
        <f>'HORARIO 2'!B42</f>
        <v>2.0833333333333332E-2</v>
      </c>
      <c r="C42" s="240">
        <f>'Matrículas CET'!C40</f>
        <v>0</v>
      </c>
      <c r="D42" s="240">
        <f>'Matrículas CET'!E40</f>
        <v>0</v>
      </c>
      <c r="E42" s="133">
        <f>'FASE 2'!G46</f>
        <v>0</v>
      </c>
    </row>
    <row r="43" spans="1:5" ht="15.95" customHeight="1" x14ac:dyDescent="0.25">
      <c r="A43" s="49">
        <f>'Matrículas CET'!A41</f>
        <v>0</v>
      </c>
      <c r="B43" s="47" t="e">
        <f>'HORARIO 2'!#REF!</f>
        <v>#REF!</v>
      </c>
      <c r="C43" s="240">
        <f>'Matrículas CET'!C41</f>
        <v>0</v>
      </c>
      <c r="D43" s="240">
        <f>'Matrículas CET'!E41</f>
        <v>0</v>
      </c>
      <c r="E43" s="133" t="e">
        <f>'FASE 2'!#REF!</f>
        <v>#REF!</v>
      </c>
    </row>
    <row r="44" spans="1:5" ht="15.95" customHeight="1" x14ac:dyDescent="0.25">
      <c r="A44" s="49">
        <f>'Matrículas CET'!A42</f>
        <v>0</v>
      </c>
      <c r="B44" s="47" t="e">
        <f>'HORARIO 2'!#REF!</f>
        <v>#REF!</v>
      </c>
      <c r="C44" s="240">
        <f>'Matrículas CET'!C42</f>
        <v>0</v>
      </c>
      <c r="D44" s="240">
        <f>'Matrículas CET'!E42</f>
        <v>0</v>
      </c>
      <c r="E44" s="133" t="e">
        <f>'FASE 2'!#REF!</f>
        <v>#REF!</v>
      </c>
    </row>
    <row r="45" spans="1:5" ht="15.95" customHeight="1" x14ac:dyDescent="0.25">
      <c r="A45" s="49">
        <f>'Matrículas CET'!A43</f>
        <v>0</v>
      </c>
      <c r="B45" s="47" t="e">
        <f>'HORARIO 2'!#REF!</f>
        <v>#REF!</v>
      </c>
      <c r="C45" s="240">
        <f>'Matrículas CET'!C43</f>
        <v>0</v>
      </c>
      <c r="D45" s="240">
        <f>'Matrículas CET'!E43</f>
        <v>0</v>
      </c>
      <c r="E45" s="133" t="e">
        <f>'FASE 2'!#REF!</f>
        <v>#REF!</v>
      </c>
    </row>
    <row r="46" spans="1:5" ht="15.95" customHeight="1" x14ac:dyDescent="0.25">
      <c r="A46" s="49">
        <f>'Matrículas CET'!A44</f>
        <v>0</v>
      </c>
      <c r="B46" s="47" t="e">
        <f>'HORARIO 2'!#REF!</f>
        <v>#REF!</v>
      </c>
      <c r="C46" s="240">
        <f>'Matrículas CET'!C44</f>
        <v>0</v>
      </c>
      <c r="D46" s="240">
        <f>'Matrículas CET'!E44</f>
        <v>0</v>
      </c>
      <c r="E46" s="133" t="e">
        <f>'FASE 2'!#REF!</f>
        <v>#REF!</v>
      </c>
    </row>
    <row r="47" spans="1:5" ht="15.95" customHeight="1" x14ac:dyDescent="0.25">
      <c r="A47" s="49">
        <f>'Matrículas CET'!A45</f>
        <v>0</v>
      </c>
      <c r="B47" s="47" t="e">
        <f>'HORARIO 2'!#REF!</f>
        <v>#REF!</v>
      </c>
      <c r="C47" s="240">
        <f>'Matrículas CET'!C45</f>
        <v>0</v>
      </c>
      <c r="D47" s="240">
        <f>'Matrículas CET'!E45</f>
        <v>0</v>
      </c>
      <c r="E47" s="133" t="e">
        <f>'FASE 2'!#REF!</f>
        <v>#REF!</v>
      </c>
    </row>
    <row r="48" spans="1:5" ht="15.95" customHeight="1" x14ac:dyDescent="0.25">
      <c r="A48" s="49">
        <f>'Matrículas CET'!A46</f>
        <v>0</v>
      </c>
      <c r="B48" s="47" t="e">
        <f>'HORARIO 2'!#REF!</f>
        <v>#REF!</v>
      </c>
      <c r="C48" s="240">
        <f>'Matrículas CET'!C46</f>
        <v>0</v>
      </c>
      <c r="D48" s="240">
        <f>'Matrículas CET'!E46</f>
        <v>0</v>
      </c>
      <c r="E48" s="133" t="e">
        <f>'FASE 2'!#REF!</f>
        <v>#REF!</v>
      </c>
    </row>
    <row r="49" spans="1:5" ht="15.95" customHeight="1" x14ac:dyDescent="0.25">
      <c r="A49" s="49">
        <f>'Matrículas CET'!A47</f>
        <v>0</v>
      </c>
      <c r="B49" s="47" t="e">
        <f>'HORARIO 2'!#REF!</f>
        <v>#REF!</v>
      </c>
      <c r="C49" s="240">
        <f>'Matrículas CET'!C47</f>
        <v>0</v>
      </c>
      <c r="D49" s="240">
        <f>'Matrículas CET'!E47</f>
        <v>0</v>
      </c>
      <c r="E49" s="133" t="e">
        <f>'FASE 2'!#REF!</f>
        <v>#REF!</v>
      </c>
    </row>
    <row r="50" spans="1:5" ht="15.95" customHeight="1" x14ac:dyDescent="0.25">
      <c r="A50" s="49">
        <f>'Matrículas CET'!A48</f>
        <v>0</v>
      </c>
      <c r="B50" s="47" t="e">
        <f>'HORARIO 2'!#REF!</f>
        <v>#REF!</v>
      </c>
      <c r="C50" s="240">
        <f>'Matrículas CET'!C48</f>
        <v>0</v>
      </c>
      <c r="D50" s="240">
        <f>'Matrículas CET'!E48</f>
        <v>0</v>
      </c>
      <c r="E50" s="133" t="e">
        <f>'FASE 2'!#REF!</f>
        <v>#REF!</v>
      </c>
    </row>
    <row r="51" spans="1:5" ht="15.95" customHeight="1" x14ac:dyDescent="0.25">
      <c r="A51" s="49">
        <f>'Matrículas CET'!A49</f>
        <v>0</v>
      </c>
      <c r="B51" s="47" t="e">
        <f>'HORARIO 2'!#REF!</f>
        <v>#REF!</v>
      </c>
      <c r="C51" s="240">
        <f>'Matrículas CET'!C49</f>
        <v>0</v>
      </c>
      <c r="D51" s="240">
        <f>'Matrículas CET'!E49</f>
        <v>0</v>
      </c>
      <c r="E51" s="133" t="e">
        <f>'FASE 2'!#REF!</f>
        <v>#REF!</v>
      </c>
    </row>
    <row r="52" spans="1:5" ht="15.95" customHeight="1" x14ac:dyDescent="0.25">
      <c r="A52" s="49">
        <f>'Matrículas CET'!A50</f>
        <v>0</v>
      </c>
      <c r="B52" s="47" t="e">
        <f>'HORARIO 2'!#REF!</f>
        <v>#REF!</v>
      </c>
      <c r="C52" s="240">
        <f>'Matrículas CET'!C50</f>
        <v>0</v>
      </c>
      <c r="D52" s="240">
        <f>'Matrículas CET'!E50</f>
        <v>0</v>
      </c>
      <c r="E52" s="133" t="e">
        <f>'FASE 2'!#REF!</f>
        <v>#REF!</v>
      </c>
    </row>
    <row r="53" spans="1:5" ht="15.95" customHeight="1" x14ac:dyDescent="0.25">
      <c r="A53" s="49">
        <f>'Matrículas CET'!A51</f>
        <v>0</v>
      </c>
      <c r="B53" s="47" t="e">
        <f>'HORARIO 2'!#REF!</f>
        <v>#REF!</v>
      </c>
      <c r="C53" s="240">
        <f>'Matrículas CET'!C51</f>
        <v>0</v>
      </c>
      <c r="D53" s="240">
        <f>'Matrículas CET'!E51</f>
        <v>0</v>
      </c>
      <c r="E53" s="133" t="e">
        <f>'FASE 2'!#REF!</f>
        <v>#REF!</v>
      </c>
    </row>
    <row r="54" spans="1:5" ht="15.95" customHeight="1" thickBot="1" x14ac:dyDescent="0.3">
      <c r="A54" s="50">
        <f>'Matrículas CET'!A52</f>
        <v>0</v>
      </c>
      <c r="B54" s="249" t="e">
        <f>'HORARIO 2'!#REF!</f>
        <v>#REF!</v>
      </c>
      <c r="C54" s="250">
        <f>'Matrículas CET'!C52</f>
        <v>0</v>
      </c>
      <c r="D54" s="250">
        <f>'Matrículas CET'!E52</f>
        <v>0</v>
      </c>
      <c r="E54" s="134" t="e">
        <f>'FASE 2'!#REF!</f>
        <v>#REF!</v>
      </c>
    </row>
    <row r="55" spans="1:5" ht="13.5" thickTop="1" x14ac:dyDescent="0.2"/>
  </sheetData>
  <mergeCells count="7">
    <mergeCell ref="A1:E1"/>
    <mergeCell ref="A2:E2"/>
    <mergeCell ref="A3:A4"/>
    <mergeCell ref="B3:B4"/>
    <mergeCell ref="C3:C4"/>
    <mergeCell ref="E3:E4"/>
    <mergeCell ref="D3:D4"/>
  </mergeCells>
  <phoneticPr fontId="0" type="noConversion"/>
  <printOptions horizontalCentered="1"/>
  <pageMargins left="0.21" right="0.17" top="1.99" bottom="0.27559055118110237" header="0.44" footer="0"/>
  <pageSetup paperSize="9" scale="90" orientation="portrait" horizontalDpi="300" verticalDpi="300" r:id="rId1"/>
  <headerFooter alignWithMargins="0">
    <oddHeader xml:space="preserve">&amp;L&amp;G&amp;C&amp;"Arial,Negrita Cursiva"&amp;14
V RAID Club Hípico el Corzo 2012
CEN 0*&amp;R&amp;"Arial Black,Normal"&amp;12&amp;G
&amp;D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17</vt:i4>
      </vt:variant>
    </vt:vector>
  </HeadingPairs>
  <TitlesOfParts>
    <vt:vector size="48" baseType="lpstr">
      <vt:lpstr>Matrículas CET</vt:lpstr>
      <vt:lpstr>HORARIO 1</vt:lpstr>
      <vt:lpstr>FASE 1</vt:lpstr>
      <vt:lpstr>Hoja LLegada 1ª Fase</vt:lpstr>
      <vt:lpstr>Hoja Vet-Gate 1ª fase</vt:lpstr>
      <vt:lpstr>TIEMPO REC. (1)</vt:lpstr>
      <vt:lpstr>HORARIO 2</vt:lpstr>
      <vt:lpstr>FASE 2</vt:lpstr>
      <vt:lpstr>Hoja LLegada 2ª Fase </vt:lpstr>
      <vt:lpstr>Hoja Vet-Gate 2ª fase</vt:lpstr>
      <vt:lpstr>TIEMPO REC. (2)</vt:lpstr>
      <vt:lpstr>HORARIO 3</vt:lpstr>
      <vt:lpstr>FASE 3</vt:lpstr>
      <vt:lpstr>Hoja LLegada 3ª Fase</vt:lpstr>
      <vt:lpstr>Hoja Vet-Gate 3ª Fase</vt:lpstr>
      <vt:lpstr>TIEMPO REC. (3)</vt:lpstr>
      <vt:lpstr>CLAS.PROV</vt:lpstr>
      <vt:lpstr>T.REC. TOTAL</vt:lpstr>
      <vt:lpstr>IND</vt:lpstr>
      <vt:lpstr>Hoja Control LLegada 1ª Fase</vt:lpstr>
      <vt:lpstr>Hoja Control Vet-Gate 1ª Fase</vt:lpstr>
      <vt:lpstr>Control Vet-Gate 1ª Fase</vt:lpstr>
      <vt:lpstr>Control LLegada 1ª Fase</vt:lpstr>
      <vt:lpstr>Hoja Control LLegada 2ª Fase</vt:lpstr>
      <vt:lpstr>Hoja Control Vet-Gate 2ª Fase</vt:lpstr>
      <vt:lpstr>Control Vet-Gate 2ª Fase</vt:lpstr>
      <vt:lpstr>Control LLegada 2ª Fase</vt:lpstr>
      <vt:lpstr>Hoja Control LLegada 3ª Fase</vt:lpstr>
      <vt:lpstr>Hoja Control Vet-Gate 3ª Fase</vt:lpstr>
      <vt:lpstr>Control Vet-Gate 3ª Fase</vt:lpstr>
      <vt:lpstr>Control LLegada 3ª Fase</vt:lpstr>
      <vt:lpstr>'Control LLegada 1ª Fase'!Área_de_impresión</vt:lpstr>
      <vt:lpstr>'Control LLegada 2ª Fase'!Área_de_impresión</vt:lpstr>
      <vt:lpstr>'Control LLegada 3ª Fase'!Área_de_impresión</vt:lpstr>
      <vt:lpstr>'Control Vet-Gate 1ª Fase'!Área_de_impresión</vt:lpstr>
      <vt:lpstr>'Control Vet-Gate 2ª Fase'!Área_de_impresión</vt:lpstr>
      <vt:lpstr>'Control Vet-Gate 3ª Fase'!Área_de_impresión</vt:lpstr>
      <vt:lpstr>'Hoja Control LLegada 1ª Fase'!Área_de_impresión</vt:lpstr>
      <vt:lpstr>'Hoja Control LLegada 2ª Fase'!Área_de_impresión</vt:lpstr>
      <vt:lpstr>'Hoja Control LLegada 3ª Fase'!Área_de_impresión</vt:lpstr>
      <vt:lpstr>'Hoja Control Vet-Gate 1ª Fase'!Área_de_impresión</vt:lpstr>
      <vt:lpstr>'Hoja Control Vet-Gate 2ª Fase'!Área_de_impresión</vt:lpstr>
      <vt:lpstr>'Hoja Control Vet-Gate 3ª Fase'!Área_de_impresión</vt:lpstr>
      <vt:lpstr>'Hoja Vet-Gate 1ª fase'!Área_de_impresión</vt:lpstr>
      <vt:lpstr>'Hoja Vet-Gate 2ª fase'!Área_de_impresión</vt:lpstr>
      <vt:lpstr>'Hoja Vet-Gate 3ª Fase'!Área_de_impresión</vt:lpstr>
      <vt:lpstr>IND!Área_de_impresión</vt:lpstr>
      <vt:lpstr>'Matrículas CET'!Área_de_impresión</vt:lpstr>
    </vt:vector>
  </TitlesOfParts>
  <Company>U . S . B 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DESPLAZAMIENTOS.</dc:creator>
  <cp:lastModifiedBy>IGNACIO FERNANDO DE LA IGLESIA DE MIGUEL</cp:lastModifiedBy>
  <cp:lastPrinted>2019-05-18T14:09:44Z</cp:lastPrinted>
  <dcterms:created xsi:type="dcterms:W3CDTF">2001-03-12T12:34:33Z</dcterms:created>
  <dcterms:modified xsi:type="dcterms:W3CDTF">2019-05-18T14:26:12Z</dcterms:modified>
</cp:coreProperties>
</file>