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80" windowWidth="11580" windowHeight="5910" tabRatio="758" activeTab="11"/>
  </bookViews>
  <sheets>
    <sheet name="Matrículas Promoción" sheetId="8" r:id="rId1"/>
    <sheet name="HOR (1)" sheetId="4" r:id="rId2"/>
    <sheet name="FASE 1" sheetId="1" r:id="rId3"/>
    <sheet name="T.REC. (1)" sheetId="5" state="hidden" r:id="rId4"/>
    <sheet name="Hoja LLegada 1ª Fase" sheetId="9" state="hidden" r:id="rId5"/>
    <sheet name="Hoja Vet-Gate 1ª fase" sheetId="10" state="hidden" r:id="rId6"/>
    <sheet name="HOR (2)" sheetId="12" r:id="rId7"/>
    <sheet name="FASE 2" sheetId="11" r:id="rId8"/>
    <sheet name="T.REC. (2)" sheetId="13" state="hidden" r:id="rId9"/>
    <sheet name="Hoja LLegada 2ª Fase" sheetId="14" state="hidden" r:id="rId10"/>
    <sheet name="Hoja Vet-Gate 2ª fase" sheetId="15" state="hidden" r:id="rId11"/>
    <sheet name="CLAS.PROV" sheetId="7" r:id="rId12"/>
    <sheet name="IND" sheetId="3" state="hidden" r:id="rId13"/>
    <sheet name="T.Recup.Total" sheetId="34" state="hidden" r:id="rId14"/>
    <sheet name="Hoja Control LLegada 1ª Fase" sheetId="25" state="hidden" r:id="rId15"/>
    <sheet name="Hoja Control Vet-Gate 1ª fase" sheetId="26" state="hidden" r:id="rId16"/>
    <sheet name="Control Vet-Gate 1ª Fase" sheetId="27" state="hidden" r:id="rId17"/>
    <sheet name="Control LLegada 1ª Fase " sheetId="28" state="hidden" r:id="rId18"/>
    <sheet name="Hoja Control LLegada 2ª Fase " sheetId="29" state="hidden" r:id="rId19"/>
    <sheet name="Hoja Control Vet-Gate 2ª Fase" sheetId="30" state="hidden" r:id="rId20"/>
    <sheet name="Control Vet-Gate 2ª Fase" sheetId="32" state="hidden" r:id="rId21"/>
    <sheet name="Control LLegada 2ª Fase" sheetId="31" state="hidden" r:id="rId22"/>
  </sheets>
  <definedNames>
    <definedName name="_xlnm.Print_Area" localSheetId="17">'Control LLegada 1ª Fase '!$A$1:$C$63</definedName>
    <definedName name="_xlnm.Print_Area" localSheetId="21">'Control LLegada 2ª Fase'!$A$1:$C$63</definedName>
    <definedName name="_xlnm.Print_Area" localSheetId="16">'Control Vet-Gate 1ª Fase'!$A$1:$C$63</definedName>
    <definedName name="_xlnm.Print_Area" localSheetId="20">'Control Vet-Gate 2ª Fase'!$A$1:$C$63</definedName>
    <definedName name="_xlnm.Print_Area" localSheetId="14">'Hoja Control LLegada 1ª Fase'!$A$1:$E$34</definedName>
    <definedName name="_xlnm.Print_Area" localSheetId="18">'Hoja Control LLegada 2ª Fase '!$A$1:$E$34</definedName>
    <definedName name="_xlnm.Print_Area" localSheetId="15">'Hoja Control Vet-Gate 1ª fase'!$A$1:$F$38</definedName>
    <definedName name="_xlnm.Print_Area" localSheetId="19">'Hoja Control Vet-Gate 2ª Fase'!$A$1:$F$38</definedName>
    <definedName name="_xlnm.Print_Area" localSheetId="4">'Hoja LLegada 1ª Fase'!$A$1:$E$43</definedName>
    <definedName name="_xlnm.Print_Area" localSheetId="9">'Hoja LLegada 2ª Fase'!$A$1:$E$43</definedName>
    <definedName name="_xlnm.Print_Area" localSheetId="5">'Hoja Vet-Gate 1ª fase'!$A$1:$F$43</definedName>
    <definedName name="_xlnm.Print_Area" localSheetId="10">'Hoja Vet-Gate 2ª fase'!$A$1:$F$43</definedName>
    <definedName name="_xlnm.Print_Area" localSheetId="12">IND!$A$1:$G$885</definedName>
  </definedNames>
  <calcPr calcId="145621"/>
</workbook>
</file>

<file path=xl/calcChain.xml><?xml version="1.0" encoding="utf-8"?>
<calcChain xmlns="http://schemas.openxmlformats.org/spreadsheetml/2006/main">
  <c r="F872" i="3" l="1"/>
  <c r="D872" i="3"/>
  <c r="F847" i="3"/>
  <c r="D847" i="3"/>
  <c r="D829" i="3"/>
  <c r="F829" i="3"/>
  <c r="F804" i="3"/>
  <c r="D804" i="3"/>
  <c r="D786" i="3"/>
  <c r="F786" i="3"/>
  <c r="D761" i="3"/>
  <c r="F761" i="3"/>
  <c r="F743" i="3"/>
  <c r="D743" i="3"/>
  <c r="F718" i="3"/>
  <c r="D718" i="3"/>
  <c r="D700" i="3"/>
  <c r="F700" i="3"/>
  <c r="D675" i="3"/>
  <c r="F675" i="3"/>
  <c r="D657" i="3"/>
  <c r="F657" i="3"/>
  <c r="F632" i="3"/>
  <c r="D632" i="3"/>
  <c r="D614" i="3"/>
  <c r="F614" i="3"/>
  <c r="F589" i="3"/>
  <c r="D589" i="3"/>
  <c r="D571" i="3"/>
  <c r="F571" i="3"/>
  <c r="D545" i="3"/>
  <c r="F545" i="3"/>
  <c r="F526" i="3"/>
  <c r="D526" i="3"/>
  <c r="D500" i="3"/>
  <c r="F500" i="3"/>
  <c r="D481" i="3"/>
  <c r="F481" i="3"/>
  <c r="F455" i="3"/>
  <c r="D455" i="3"/>
  <c r="F436" i="3"/>
  <c r="D436" i="3"/>
  <c r="D410" i="3"/>
  <c r="F410" i="3"/>
  <c r="D391" i="3"/>
  <c r="F391" i="3"/>
  <c r="D365" i="3"/>
  <c r="F365" i="3"/>
  <c r="D346" i="3"/>
  <c r="F346" i="3"/>
  <c r="D320" i="3"/>
  <c r="F320" i="3"/>
  <c r="F301" i="3"/>
  <c r="D301" i="3"/>
  <c r="F274" i="3"/>
  <c r="D274" i="3"/>
  <c r="F255" i="3"/>
  <c r="D255" i="3"/>
  <c r="F229" i="3"/>
  <c r="D229" i="3"/>
  <c r="F210" i="3"/>
  <c r="D210" i="3"/>
  <c r="D184" i="3"/>
  <c r="F184" i="3"/>
  <c r="F165" i="3"/>
  <c r="D165" i="3"/>
  <c r="D139" i="3"/>
  <c r="F139" i="3"/>
  <c r="F120" i="3"/>
  <c r="D120" i="3"/>
  <c r="D94" i="3"/>
  <c r="F94" i="3"/>
  <c r="F75" i="3"/>
  <c r="D75" i="3"/>
  <c r="D49" i="3"/>
  <c r="F49" i="3"/>
  <c r="F30" i="3"/>
  <c r="D30" i="3"/>
  <c r="F5" i="3"/>
  <c r="D5" i="3"/>
  <c r="E12" i="7"/>
  <c r="E11" i="7"/>
  <c r="E10" i="7"/>
  <c r="E9" i="7"/>
  <c r="E8" i="7"/>
  <c r="E7" i="7"/>
  <c r="E6" i="7"/>
  <c r="E5" i="7"/>
  <c r="C12" i="7"/>
  <c r="C11" i="7"/>
  <c r="C10" i="7"/>
  <c r="C9" i="7"/>
  <c r="C8" i="7"/>
  <c r="C7" i="7"/>
  <c r="C6" i="7"/>
  <c r="C5" i="7"/>
  <c r="E4" i="7"/>
  <c r="C4" i="7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D5" i="7"/>
  <c r="N29" i="11"/>
  <c r="N28" i="11"/>
  <c r="D43" i="34"/>
  <c r="C43" i="34"/>
  <c r="D42" i="34"/>
  <c r="C42" i="34"/>
  <c r="D41" i="34"/>
  <c r="C41" i="34"/>
  <c r="D40" i="34"/>
  <c r="C40" i="34"/>
  <c r="D39" i="34"/>
  <c r="C39" i="34"/>
  <c r="D38" i="34"/>
  <c r="C38" i="34"/>
  <c r="D37" i="34"/>
  <c r="C37" i="34"/>
  <c r="D36" i="34"/>
  <c r="C36" i="34"/>
  <c r="D35" i="34"/>
  <c r="C35" i="34"/>
  <c r="D34" i="34"/>
  <c r="C34" i="34"/>
  <c r="D33" i="34"/>
  <c r="C33" i="34"/>
  <c r="D32" i="34"/>
  <c r="C32" i="34"/>
  <c r="D31" i="34"/>
  <c r="C31" i="34"/>
  <c r="D30" i="34"/>
  <c r="C30" i="34"/>
  <c r="D29" i="34"/>
  <c r="C29" i="34"/>
  <c r="D28" i="34"/>
  <c r="C28" i="34"/>
  <c r="D27" i="34"/>
  <c r="C27" i="34"/>
  <c r="D26" i="34"/>
  <c r="C26" i="34"/>
  <c r="D25" i="34"/>
  <c r="C25" i="34"/>
  <c r="F24" i="34"/>
  <c r="D24" i="34"/>
  <c r="C24" i="34"/>
  <c r="F23" i="34"/>
  <c r="D23" i="34"/>
  <c r="C23" i="34"/>
  <c r="D22" i="34"/>
  <c r="C22" i="34"/>
  <c r="D21" i="34"/>
  <c r="C21" i="34"/>
  <c r="D20" i="34"/>
  <c r="C20" i="34"/>
  <c r="D19" i="34"/>
  <c r="C19" i="34"/>
  <c r="D18" i="34"/>
  <c r="C18" i="34"/>
  <c r="D17" i="34"/>
  <c r="C17" i="34"/>
  <c r="D16" i="34"/>
  <c r="C16" i="34"/>
  <c r="D15" i="34"/>
  <c r="C15" i="34"/>
  <c r="D14" i="34"/>
  <c r="C14" i="34"/>
  <c r="D13" i="34"/>
  <c r="C13" i="34"/>
  <c r="D12" i="34"/>
  <c r="C12" i="34"/>
  <c r="D11" i="34"/>
  <c r="C11" i="34"/>
  <c r="D10" i="34"/>
  <c r="C10" i="34"/>
  <c r="D9" i="34"/>
  <c r="C9" i="34"/>
  <c r="D8" i="34"/>
  <c r="C8" i="34"/>
  <c r="D7" i="34"/>
  <c r="C7" i="34"/>
  <c r="D6" i="34"/>
  <c r="C6" i="34"/>
  <c r="D5" i="34"/>
  <c r="C5" i="34"/>
  <c r="D4" i="34"/>
  <c r="C4" i="34"/>
  <c r="B4" i="34"/>
  <c r="D7" i="12"/>
  <c r="C7" i="12"/>
  <c r="B1" i="31"/>
  <c r="B1" i="32"/>
  <c r="B1" i="28"/>
  <c r="B57" i="31"/>
  <c r="B49" i="31"/>
  <c r="B41" i="31"/>
  <c r="B33" i="31"/>
  <c r="B25" i="31"/>
  <c r="B17" i="31"/>
  <c r="B9" i="31"/>
  <c r="B57" i="32"/>
  <c r="B49" i="32"/>
  <c r="B41" i="32"/>
  <c r="B33" i="32"/>
  <c r="B25" i="32"/>
  <c r="B17" i="32"/>
  <c r="B9" i="32"/>
  <c r="B57" i="28"/>
  <c r="B49" i="28"/>
  <c r="B41" i="28"/>
  <c r="B33" i="28"/>
  <c r="B25" i="28"/>
  <c r="B17" i="28"/>
  <c r="B9" i="28"/>
  <c r="B57" i="27"/>
  <c r="B49" i="27"/>
  <c r="B41" i="27"/>
  <c r="B33" i="27"/>
  <c r="B25" i="27"/>
  <c r="B17" i="27"/>
  <c r="B9" i="27"/>
  <c r="B868" i="3"/>
  <c r="B843" i="3"/>
  <c r="B825" i="3"/>
  <c r="B800" i="3"/>
  <c r="B782" i="3"/>
  <c r="B757" i="3"/>
  <c r="B739" i="3"/>
  <c r="B714" i="3"/>
  <c r="B696" i="3"/>
  <c r="B671" i="3"/>
  <c r="B653" i="3"/>
  <c r="B628" i="3"/>
  <c r="B610" i="3"/>
  <c r="B585" i="3"/>
  <c r="B567" i="3"/>
  <c r="B541" i="3"/>
  <c r="B522" i="3"/>
  <c r="B496" i="3"/>
  <c r="B477" i="3"/>
  <c r="B451" i="3"/>
  <c r="B432" i="3"/>
  <c r="B406" i="3"/>
  <c r="B387" i="3"/>
  <c r="B361" i="3"/>
  <c r="B342" i="3"/>
  <c r="B316" i="3"/>
  <c r="B297" i="3"/>
  <c r="B270" i="3"/>
  <c r="B251" i="3"/>
  <c r="B225" i="3"/>
  <c r="B206" i="3"/>
  <c r="B180" i="3"/>
  <c r="B161" i="3"/>
  <c r="B135" i="3"/>
  <c r="B116" i="3"/>
  <c r="B90" i="3"/>
  <c r="B71" i="3"/>
  <c r="B45" i="3"/>
  <c r="B26" i="3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4" i="14"/>
  <c r="I9" i="1"/>
  <c r="K9" i="1" s="1"/>
  <c r="J9" i="1"/>
  <c r="AQ9" i="1" s="1"/>
  <c r="B5" i="12"/>
  <c r="I9" i="11" s="1"/>
  <c r="E4" i="9"/>
  <c r="B44" i="12"/>
  <c r="J48" i="11"/>
  <c r="E879" i="3"/>
  <c r="I48" i="11"/>
  <c r="Y48" i="11"/>
  <c r="Z48" i="11"/>
  <c r="E878" i="3"/>
  <c r="E877" i="3"/>
  <c r="E876" i="3"/>
  <c r="F48" i="11"/>
  <c r="E875" i="3"/>
  <c r="E874" i="3"/>
  <c r="B877" i="3"/>
  <c r="B876" i="3"/>
  <c r="B852" i="3"/>
  <c r="B851" i="3"/>
  <c r="B43" i="12"/>
  <c r="J47" i="11"/>
  <c r="E852" i="3"/>
  <c r="E851" i="3"/>
  <c r="F47" i="11"/>
  <c r="E850" i="3"/>
  <c r="E849" i="3"/>
  <c r="B834" i="3"/>
  <c r="B833" i="3"/>
  <c r="B42" i="12"/>
  <c r="J46" i="11"/>
  <c r="E836" i="3"/>
  <c r="E834" i="3"/>
  <c r="E833" i="3"/>
  <c r="F46" i="11"/>
  <c r="E832" i="3"/>
  <c r="E831" i="3"/>
  <c r="B41" i="12"/>
  <c r="J45" i="11"/>
  <c r="E811" i="3"/>
  <c r="E809" i="3"/>
  <c r="E808" i="3"/>
  <c r="F45" i="11"/>
  <c r="E807" i="3"/>
  <c r="E806" i="3"/>
  <c r="B809" i="3"/>
  <c r="B808" i="3"/>
  <c r="B791" i="3"/>
  <c r="B790" i="3"/>
  <c r="B40" i="12"/>
  <c r="E791" i="3"/>
  <c r="E790" i="3"/>
  <c r="F44" i="11"/>
  <c r="E789" i="3"/>
  <c r="E788" i="3"/>
  <c r="B39" i="12"/>
  <c r="E766" i="3"/>
  <c r="E765" i="3"/>
  <c r="F43" i="11"/>
  <c r="E764" i="3"/>
  <c r="E763" i="3"/>
  <c r="B766" i="3"/>
  <c r="B765" i="3"/>
  <c r="B748" i="3"/>
  <c r="B747" i="3"/>
  <c r="B38" i="12"/>
  <c r="E748" i="3"/>
  <c r="E747" i="3"/>
  <c r="F42" i="11"/>
  <c r="E746" i="3"/>
  <c r="E745" i="3"/>
  <c r="B723" i="3"/>
  <c r="B722" i="3"/>
  <c r="B37" i="12"/>
  <c r="J41" i="11"/>
  <c r="I41" i="11"/>
  <c r="Y41" i="11"/>
  <c r="E724" i="3"/>
  <c r="E723" i="3"/>
  <c r="E722" i="3"/>
  <c r="F41" i="11"/>
  <c r="E721" i="3"/>
  <c r="E720" i="3"/>
  <c r="B36" i="12"/>
  <c r="J40" i="11"/>
  <c r="I40" i="11"/>
  <c r="E705" i="3"/>
  <c r="E704" i="3"/>
  <c r="F40" i="11"/>
  <c r="E703" i="3"/>
  <c r="B705" i="3"/>
  <c r="B704" i="3"/>
  <c r="B35" i="12"/>
  <c r="E680" i="3"/>
  <c r="E679" i="3"/>
  <c r="F39" i="11"/>
  <c r="E678" i="3"/>
  <c r="B680" i="3"/>
  <c r="B679" i="3"/>
  <c r="E702" i="3"/>
  <c r="B34" i="12"/>
  <c r="B33" i="12"/>
  <c r="I37" i="11"/>
  <c r="B32" i="12"/>
  <c r="I36" i="11"/>
  <c r="J36" i="11"/>
  <c r="B31" i="12"/>
  <c r="I35" i="11"/>
  <c r="Y35" i="11"/>
  <c r="X35" i="11"/>
  <c r="J35" i="11"/>
  <c r="B30" i="12"/>
  <c r="B29" i="12"/>
  <c r="I33" i="11"/>
  <c r="J33" i="11"/>
  <c r="E552" i="3"/>
  <c r="B28" i="12"/>
  <c r="I32" i="11"/>
  <c r="B27" i="12"/>
  <c r="I31" i="11"/>
  <c r="J31" i="11"/>
  <c r="B26" i="12"/>
  <c r="B25" i="12"/>
  <c r="B24" i="12"/>
  <c r="I28" i="11"/>
  <c r="B23" i="12"/>
  <c r="B22" i="12"/>
  <c r="I26" i="11"/>
  <c r="B21" i="12"/>
  <c r="I25" i="11"/>
  <c r="J25" i="11"/>
  <c r="B20" i="12"/>
  <c r="I24" i="11"/>
  <c r="J24" i="11"/>
  <c r="B19" i="12"/>
  <c r="I23" i="11"/>
  <c r="J23" i="11"/>
  <c r="E327" i="3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I10" i="11"/>
  <c r="K10" i="11" s="1"/>
  <c r="E677" i="3"/>
  <c r="C10" i="4"/>
  <c r="B119" i="3" s="1"/>
  <c r="D44" i="4"/>
  <c r="E871" i="3"/>
  <c r="C44" i="4"/>
  <c r="B871" i="3"/>
  <c r="D43" i="4"/>
  <c r="E846" i="3"/>
  <c r="C43" i="4"/>
  <c r="B846" i="3"/>
  <c r="D42" i="4"/>
  <c r="E828" i="3"/>
  <c r="C42" i="4"/>
  <c r="B828" i="3"/>
  <c r="D41" i="4"/>
  <c r="E803" i="3"/>
  <c r="C41" i="4"/>
  <c r="B803" i="3"/>
  <c r="D40" i="4"/>
  <c r="E785" i="3"/>
  <c r="C40" i="4"/>
  <c r="B785" i="3"/>
  <c r="D39" i="4"/>
  <c r="E760" i="3"/>
  <c r="C39" i="4"/>
  <c r="B760" i="3"/>
  <c r="D38" i="4"/>
  <c r="E742" i="3"/>
  <c r="C38" i="4"/>
  <c r="B742" i="3"/>
  <c r="D37" i="4"/>
  <c r="E717" i="3"/>
  <c r="C37" i="4"/>
  <c r="B717" i="3"/>
  <c r="D36" i="4"/>
  <c r="E699" i="3"/>
  <c r="C36" i="4"/>
  <c r="B699" i="3"/>
  <c r="D35" i="4"/>
  <c r="E674" i="3"/>
  <c r="C35" i="4"/>
  <c r="B674" i="3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A5" i="15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A5" i="14"/>
  <c r="N48" i="11"/>
  <c r="E43" i="13"/>
  <c r="N47" i="11"/>
  <c r="E42" i="13"/>
  <c r="N46" i="11"/>
  <c r="E41" i="13"/>
  <c r="N45" i="11"/>
  <c r="E40" i="13"/>
  <c r="N44" i="11"/>
  <c r="E39" i="13"/>
  <c r="N43" i="11"/>
  <c r="E38" i="13"/>
  <c r="N42" i="11"/>
  <c r="E37" i="13"/>
  <c r="N41" i="11"/>
  <c r="E36" i="13"/>
  <c r="N40" i="11"/>
  <c r="E35" i="13"/>
  <c r="N39" i="11"/>
  <c r="E34" i="13"/>
  <c r="N38" i="11"/>
  <c r="E33" i="13"/>
  <c r="N37" i="11"/>
  <c r="E32" i="13"/>
  <c r="N36" i="11"/>
  <c r="E31" i="13"/>
  <c r="N35" i="11"/>
  <c r="E30" i="13"/>
  <c r="N34" i="11"/>
  <c r="E29" i="13"/>
  <c r="N33" i="11"/>
  <c r="E28" i="13"/>
  <c r="N32" i="11"/>
  <c r="E27" i="13"/>
  <c r="N31" i="11"/>
  <c r="E26" i="13"/>
  <c r="N30" i="11"/>
  <c r="E25" i="13"/>
  <c r="E24" i="13"/>
  <c r="E23" i="13"/>
  <c r="N27" i="11"/>
  <c r="E22" i="13"/>
  <c r="N26" i="11"/>
  <c r="E21" i="13"/>
  <c r="N25" i="11"/>
  <c r="E20" i="13"/>
  <c r="N24" i="11"/>
  <c r="E19" i="13"/>
  <c r="N23" i="11"/>
  <c r="E18" i="13"/>
  <c r="N22" i="11"/>
  <c r="E17" i="13"/>
  <c r="N21" i="11"/>
  <c r="E16" i="13"/>
  <c r="N20" i="11"/>
  <c r="E15" i="13"/>
  <c r="N19" i="11"/>
  <c r="E14" i="13"/>
  <c r="N18" i="11"/>
  <c r="E13" i="13"/>
  <c r="N17" i="11"/>
  <c r="E12" i="13" s="1"/>
  <c r="N16" i="11"/>
  <c r="E11" i="13" s="1"/>
  <c r="N15" i="11"/>
  <c r="E10" i="13"/>
  <c r="N14" i="11"/>
  <c r="E9" i="13" s="1"/>
  <c r="N13" i="11"/>
  <c r="E8" i="13" s="1"/>
  <c r="N12" i="11"/>
  <c r="E7" i="13" s="1"/>
  <c r="N11" i="11"/>
  <c r="E6" i="13"/>
  <c r="N10" i="11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B5" i="13"/>
  <c r="B4" i="13"/>
  <c r="F12" i="7"/>
  <c r="F11" i="7"/>
  <c r="F10" i="7"/>
  <c r="F9" i="7"/>
  <c r="F8" i="7"/>
  <c r="F7" i="7"/>
  <c r="F6" i="7"/>
  <c r="F5" i="7"/>
  <c r="D12" i="7"/>
  <c r="D11" i="7"/>
  <c r="D10" i="7"/>
  <c r="D9" i="7"/>
  <c r="D8" i="7"/>
  <c r="D7" i="7"/>
  <c r="D6" i="7"/>
  <c r="F4" i="7"/>
  <c r="D4" i="7"/>
  <c r="B5" i="7"/>
  <c r="B4" i="7"/>
  <c r="L48" i="11"/>
  <c r="L41" i="11"/>
  <c r="AJ41" i="11"/>
  <c r="AK41" i="11"/>
  <c r="AL41" i="11"/>
  <c r="AI41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B10" i="11"/>
  <c r="B9" i="11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6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6" i="12"/>
  <c r="A6" i="12"/>
  <c r="F43" i="10"/>
  <c r="F42" i="10"/>
  <c r="F41" i="10"/>
  <c r="F40" i="10"/>
  <c r="F39" i="10"/>
  <c r="F38" i="10"/>
  <c r="F37" i="10"/>
  <c r="F36" i="10"/>
  <c r="F35" i="10"/>
  <c r="F34" i="10"/>
  <c r="E43" i="9"/>
  <c r="E42" i="9"/>
  <c r="E41" i="9"/>
  <c r="E40" i="9"/>
  <c r="E39" i="9"/>
  <c r="E38" i="9"/>
  <c r="E37" i="9"/>
  <c r="E36" i="9"/>
  <c r="E35" i="9"/>
  <c r="E34" i="9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A5" i="10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5" i="5"/>
  <c r="B4" i="5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B10" i="1"/>
  <c r="B9" i="1"/>
  <c r="A5" i="4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B5" i="9"/>
  <c r="A5" i="9"/>
  <c r="N48" i="1"/>
  <c r="E43" i="5"/>
  <c r="N47" i="1"/>
  <c r="E42" i="5"/>
  <c r="N46" i="1"/>
  <c r="E41" i="5"/>
  <c r="N45" i="1"/>
  <c r="E40" i="5"/>
  <c r="N44" i="1"/>
  <c r="E39" i="5"/>
  <c r="N43" i="1"/>
  <c r="E38" i="5"/>
  <c r="N42" i="1"/>
  <c r="E37" i="5"/>
  <c r="N41" i="1"/>
  <c r="E36" i="5"/>
  <c r="N40" i="1"/>
  <c r="E35" i="5"/>
  <c r="N39" i="1"/>
  <c r="E34" i="5"/>
  <c r="N38" i="1"/>
  <c r="E463" i="3"/>
  <c r="E444" i="3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E48" i="3" s="1"/>
  <c r="D6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9" i="4"/>
  <c r="C8" i="4"/>
  <c r="C7" i="4"/>
  <c r="A6" i="4"/>
  <c r="C5" i="4"/>
  <c r="B4" i="3"/>
  <c r="D5" i="4"/>
  <c r="F10" i="10"/>
  <c r="F4" i="15"/>
  <c r="F6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9" i="10"/>
  <c r="F8" i="10"/>
  <c r="F7" i="10"/>
  <c r="F5" i="10"/>
  <c r="F4" i="10"/>
  <c r="B656" i="3"/>
  <c r="E656" i="3"/>
  <c r="E662" i="3"/>
  <c r="E661" i="3"/>
  <c r="F38" i="11"/>
  <c r="E660" i="3"/>
  <c r="E659" i="3"/>
  <c r="B662" i="3"/>
  <c r="B661" i="3"/>
  <c r="E637" i="3"/>
  <c r="E636" i="3"/>
  <c r="F37" i="11"/>
  <c r="E635" i="3"/>
  <c r="E634" i="3"/>
  <c r="B637" i="3"/>
  <c r="B636" i="3"/>
  <c r="E622" i="3"/>
  <c r="E619" i="3"/>
  <c r="E618" i="3"/>
  <c r="F36" i="11"/>
  <c r="E617" i="3"/>
  <c r="E616" i="3"/>
  <c r="B619" i="3"/>
  <c r="B618" i="3"/>
  <c r="E596" i="3"/>
  <c r="E595" i="3"/>
  <c r="E594" i="3"/>
  <c r="E593" i="3"/>
  <c r="F35" i="11"/>
  <c r="E592" i="3"/>
  <c r="E591" i="3"/>
  <c r="B594" i="3"/>
  <c r="B593" i="3"/>
  <c r="E576" i="3"/>
  <c r="E575" i="3"/>
  <c r="F34" i="11"/>
  <c r="E574" i="3"/>
  <c r="E573" i="3"/>
  <c r="B576" i="3"/>
  <c r="B575" i="3"/>
  <c r="E550" i="3"/>
  <c r="E549" i="3"/>
  <c r="F33" i="11"/>
  <c r="E548" i="3"/>
  <c r="E547" i="3"/>
  <c r="B550" i="3"/>
  <c r="B549" i="3"/>
  <c r="E531" i="3"/>
  <c r="E530" i="3"/>
  <c r="F32" i="11"/>
  <c r="E529" i="3"/>
  <c r="E528" i="3"/>
  <c r="B531" i="3"/>
  <c r="B530" i="3"/>
  <c r="E507" i="3"/>
  <c r="E505" i="3"/>
  <c r="E504" i="3"/>
  <c r="F31" i="11"/>
  <c r="E503" i="3"/>
  <c r="E502" i="3"/>
  <c r="B505" i="3"/>
  <c r="B504" i="3"/>
  <c r="E486" i="3"/>
  <c r="E485" i="3"/>
  <c r="F30" i="11"/>
  <c r="E484" i="3"/>
  <c r="E483" i="3"/>
  <c r="B486" i="3"/>
  <c r="B485" i="3"/>
  <c r="E460" i="3"/>
  <c r="E459" i="3"/>
  <c r="F29" i="11"/>
  <c r="E458" i="3"/>
  <c r="E457" i="3"/>
  <c r="E438" i="3"/>
  <c r="B460" i="3"/>
  <c r="B459" i="3"/>
  <c r="E441" i="3"/>
  <c r="E440" i="3"/>
  <c r="F28" i="11"/>
  <c r="E439" i="3"/>
  <c r="B441" i="3"/>
  <c r="B440" i="3"/>
  <c r="E415" i="3"/>
  <c r="E414" i="3"/>
  <c r="F27" i="11"/>
  <c r="E413" i="3"/>
  <c r="E412" i="3"/>
  <c r="B415" i="3"/>
  <c r="B414" i="3"/>
  <c r="E396" i="3"/>
  <c r="E395" i="3"/>
  <c r="F26" i="11"/>
  <c r="E394" i="3"/>
  <c r="E393" i="3"/>
  <c r="B396" i="3"/>
  <c r="B395" i="3"/>
  <c r="E372" i="3"/>
  <c r="E371" i="3"/>
  <c r="E370" i="3"/>
  <c r="E369" i="3"/>
  <c r="F25" i="11"/>
  <c r="E368" i="3"/>
  <c r="E276" i="3"/>
  <c r="E303" i="3"/>
  <c r="E322" i="3"/>
  <c r="E348" i="3"/>
  <c r="E367" i="3"/>
  <c r="B370" i="3"/>
  <c r="B369" i="3"/>
  <c r="E351" i="3"/>
  <c r="E350" i="3"/>
  <c r="F24" i="11"/>
  <c r="E349" i="3"/>
  <c r="B351" i="3"/>
  <c r="B350" i="3"/>
  <c r="E325" i="3"/>
  <c r="E324" i="3"/>
  <c r="F23" i="11"/>
  <c r="E323" i="3"/>
  <c r="B325" i="3"/>
  <c r="B324" i="3"/>
  <c r="E306" i="3"/>
  <c r="E305" i="3"/>
  <c r="F22" i="11"/>
  <c r="E304" i="3"/>
  <c r="B306" i="3"/>
  <c r="B305" i="3"/>
  <c r="E279" i="3"/>
  <c r="E278" i="3"/>
  <c r="F21" i="11"/>
  <c r="E277" i="3"/>
  <c r="B279" i="3"/>
  <c r="B278" i="3"/>
  <c r="E260" i="3"/>
  <c r="E259" i="3"/>
  <c r="F20" i="11"/>
  <c r="E258" i="3"/>
  <c r="E257" i="3"/>
  <c r="B260" i="3"/>
  <c r="B259" i="3"/>
  <c r="B257" i="3"/>
  <c r="B234" i="3"/>
  <c r="E234" i="3"/>
  <c r="B233" i="3"/>
  <c r="F19" i="11"/>
  <c r="E232" i="3"/>
  <c r="E233" i="3"/>
  <c r="E231" i="3"/>
  <c r="E215" i="3"/>
  <c r="E214" i="3"/>
  <c r="F18" i="11"/>
  <c r="E213" i="3"/>
  <c r="E212" i="3"/>
  <c r="E189" i="3"/>
  <c r="E188" i="3"/>
  <c r="F17" i="11"/>
  <c r="E187" i="3" s="1"/>
  <c r="E186" i="3"/>
  <c r="E170" i="3"/>
  <c r="E169" i="3"/>
  <c r="F16" i="11"/>
  <c r="E168" i="3" s="1"/>
  <c r="E167" i="3"/>
  <c r="E144" i="3"/>
  <c r="E143" i="3"/>
  <c r="F15" i="11"/>
  <c r="E142" i="3" s="1"/>
  <c r="E141" i="3"/>
  <c r="E125" i="3"/>
  <c r="E124" i="3"/>
  <c r="F14" i="11"/>
  <c r="E123" i="3" s="1"/>
  <c r="E122" i="3"/>
  <c r="E99" i="3"/>
  <c r="E98" i="3"/>
  <c r="F13" i="11"/>
  <c r="E97" i="3"/>
  <c r="E96" i="3"/>
  <c r="E537" i="3"/>
  <c r="E80" i="3"/>
  <c r="E79" i="3"/>
  <c r="F12" i="11"/>
  <c r="E78" i="3"/>
  <c r="E77" i="3"/>
  <c r="E54" i="3"/>
  <c r="E53" i="3"/>
  <c r="F11" i="11"/>
  <c r="E52" i="3"/>
  <c r="E51" i="3"/>
  <c r="E35" i="3"/>
  <c r="E34" i="3"/>
  <c r="F10" i="11"/>
  <c r="E33" i="3" s="1"/>
  <c r="E32" i="3"/>
  <c r="E10" i="3"/>
  <c r="E9" i="3"/>
  <c r="F9" i="11"/>
  <c r="E8" i="3"/>
  <c r="E7" i="3"/>
  <c r="B4" i="15"/>
  <c r="D4" i="15"/>
  <c r="C4" i="15"/>
  <c r="A4" i="15"/>
  <c r="B4" i="14"/>
  <c r="D4" i="14"/>
  <c r="C4" i="14"/>
  <c r="A4" i="14"/>
  <c r="D5" i="12"/>
  <c r="C5" i="12"/>
  <c r="A5" i="12"/>
  <c r="L36" i="11"/>
  <c r="L35" i="11"/>
  <c r="E553" i="3"/>
  <c r="E534" i="3"/>
  <c r="E508" i="3"/>
  <c r="L31" i="11"/>
  <c r="AI31" i="11"/>
  <c r="E489" i="3"/>
  <c r="E418" i="3"/>
  <c r="E399" i="3"/>
  <c r="E373" i="3"/>
  <c r="E354" i="3"/>
  <c r="E328" i="3"/>
  <c r="E309" i="3"/>
  <c r="E282" i="3"/>
  <c r="E264" i="3"/>
  <c r="E237" i="3"/>
  <c r="E218" i="3"/>
  <c r="E192" i="3"/>
  <c r="E173" i="3"/>
  <c r="E147" i="3"/>
  <c r="E102" i="3"/>
  <c r="E57" i="3"/>
  <c r="E38" i="3"/>
  <c r="N9" i="11"/>
  <c r="P4" i="7" s="1"/>
  <c r="D4" i="10"/>
  <c r="C4" i="10"/>
  <c r="C4" i="9"/>
  <c r="B4" i="10"/>
  <c r="B4" i="9"/>
  <c r="A4" i="10"/>
  <c r="A4" i="9"/>
  <c r="D4" i="9"/>
  <c r="N12" i="1"/>
  <c r="B83" i="3" s="1"/>
  <c r="N11" i="1"/>
  <c r="B57" i="3"/>
  <c r="N14" i="1"/>
  <c r="B128" i="3" s="1"/>
  <c r="N18" i="1"/>
  <c r="B218" i="3"/>
  <c r="N16" i="1"/>
  <c r="B173" i="3" s="1"/>
  <c r="N13" i="1"/>
  <c r="B102" i="3" s="1"/>
  <c r="N17" i="1"/>
  <c r="B192" i="3" s="1"/>
  <c r="N9" i="1"/>
  <c r="N15" i="1"/>
  <c r="B147" i="3" s="1"/>
  <c r="N10" i="1"/>
  <c r="K5" i="7" s="1"/>
  <c r="N37" i="1"/>
  <c r="N36" i="1"/>
  <c r="N35" i="1"/>
  <c r="N34" i="1"/>
  <c r="N33" i="1"/>
  <c r="B553" i="3"/>
  <c r="N32" i="1"/>
  <c r="B534" i="3"/>
  <c r="N31" i="1"/>
  <c r="B508" i="3"/>
  <c r="N30" i="1"/>
  <c r="B489" i="3"/>
  <c r="N29" i="1"/>
  <c r="B463" i="3"/>
  <c r="N28" i="1"/>
  <c r="B444" i="3"/>
  <c r="N27" i="1"/>
  <c r="B418" i="3"/>
  <c r="N26" i="1"/>
  <c r="B399" i="3"/>
  <c r="N25" i="1"/>
  <c r="B373" i="3"/>
  <c r="N24" i="1"/>
  <c r="B354" i="3"/>
  <c r="N23" i="1"/>
  <c r="B328" i="3"/>
  <c r="N22" i="1"/>
  <c r="B309" i="3"/>
  <c r="N21" i="1"/>
  <c r="B282" i="3"/>
  <c r="N20" i="1"/>
  <c r="B264" i="3"/>
  <c r="N19" i="1"/>
  <c r="B237" i="3"/>
  <c r="B33" i="3"/>
  <c r="F9" i="1"/>
  <c r="B8" i="3" s="1"/>
  <c r="B874" i="3"/>
  <c r="B849" i="3"/>
  <c r="B831" i="3"/>
  <c r="B806" i="3"/>
  <c r="B788" i="3"/>
  <c r="B763" i="3"/>
  <c r="B745" i="3"/>
  <c r="B720" i="3"/>
  <c r="B702" i="3"/>
  <c r="B677" i="3"/>
  <c r="B659" i="3"/>
  <c r="B634" i="3"/>
  <c r="B616" i="3"/>
  <c r="B591" i="3"/>
  <c r="B573" i="3"/>
  <c r="B547" i="3"/>
  <c r="B528" i="3"/>
  <c r="B502" i="3"/>
  <c r="B483" i="3"/>
  <c r="B457" i="3"/>
  <c r="E631" i="3"/>
  <c r="B631" i="3"/>
  <c r="E613" i="3"/>
  <c r="B613" i="3"/>
  <c r="E588" i="3"/>
  <c r="B588" i="3"/>
  <c r="E570" i="3"/>
  <c r="B570" i="3"/>
  <c r="E544" i="3"/>
  <c r="B544" i="3"/>
  <c r="E525" i="3"/>
  <c r="B525" i="3"/>
  <c r="E499" i="3"/>
  <c r="B499" i="3"/>
  <c r="E480" i="3"/>
  <c r="B480" i="3"/>
  <c r="E454" i="3"/>
  <c r="B454" i="3"/>
  <c r="B438" i="3"/>
  <c r="E435" i="3"/>
  <c r="B435" i="3"/>
  <c r="B412" i="3"/>
  <c r="E409" i="3"/>
  <c r="B409" i="3"/>
  <c r="B393" i="3"/>
  <c r="E390" i="3"/>
  <c r="B390" i="3"/>
  <c r="B367" i="3"/>
  <c r="E364" i="3"/>
  <c r="B364" i="3"/>
  <c r="B348" i="3"/>
  <c r="E345" i="3"/>
  <c r="B345" i="3"/>
  <c r="B322" i="3"/>
  <c r="E319" i="3"/>
  <c r="B319" i="3"/>
  <c r="B303" i="3"/>
  <c r="E300" i="3"/>
  <c r="B300" i="3"/>
  <c r="B276" i="3"/>
  <c r="E273" i="3"/>
  <c r="B273" i="3"/>
  <c r="E254" i="3"/>
  <c r="B254" i="3"/>
  <c r="B231" i="3"/>
  <c r="E228" i="3"/>
  <c r="B228" i="3"/>
  <c r="B215" i="3"/>
  <c r="B214" i="3"/>
  <c r="B212" i="3"/>
  <c r="E209" i="3"/>
  <c r="B209" i="3"/>
  <c r="B189" i="3"/>
  <c r="B188" i="3"/>
  <c r="B186" i="3"/>
  <c r="E183" i="3"/>
  <c r="B183" i="3"/>
  <c r="B170" i="3"/>
  <c r="B169" i="3"/>
  <c r="B167" i="3"/>
  <c r="E164" i="3"/>
  <c r="B164" i="3"/>
  <c r="B144" i="3"/>
  <c r="B143" i="3"/>
  <c r="B141" i="3"/>
  <c r="E138" i="3"/>
  <c r="B138" i="3"/>
  <c r="B125" i="3"/>
  <c r="B124" i="3"/>
  <c r="B122" i="3"/>
  <c r="E119" i="3"/>
  <c r="B99" i="3"/>
  <c r="B98" i="3"/>
  <c r="B96" i="3"/>
  <c r="E93" i="3"/>
  <c r="B93" i="3"/>
  <c r="B80" i="3"/>
  <c r="B79" i="3"/>
  <c r="B77" i="3"/>
  <c r="E74" i="3"/>
  <c r="B74" i="3"/>
  <c r="B54" i="3"/>
  <c r="B53" i="3"/>
  <c r="B51" i="3"/>
  <c r="B48" i="3"/>
  <c r="B35" i="3"/>
  <c r="B34" i="3"/>
  <c r="B32" i="3"/>
  <c r="E29" i="3"/>
  <c r="B29" i="3"/>
  <c r="A29" i="3"/>
  <c r="E4" i="3"/>
  <c r="A4" i="3"/>
  <c r="B10" i="3"/>
  <c r="B9" i="3"/>
  <c r="B7" i="3"/>
  <c r="E29" i="5"/>
  <c r="E30" i="5"/>
  <c r="E31" i="5"/>
  <c r="E32" i="5"/>
  <c r="E3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7" i="5"/>
  <c r="E8" i="5"/>
  <c r="E9" i="5"/>
  <c r="E11" i="5"/>
  <c r="E12" i="5"/>
  <c r="E13" i="5"/>
  <c r="L9" i="1"/>
  <c r="AI9" i="1" s="1"/>
  <c r="AK9" i="1" s="1"/>
  <c r="AL9" i="1" s="1"/>
  <c r="AJ31" i="11"/>
  <c r="AK31" i="11"/>
  <c r="AL31" i="11"/>
  <c r="AH31" i="11"/>
  <c r="AI35" i="11"/>
  <c r="AJ35" i="11"/>
  <c r="AK35" i="11"/>
  <c r="AL35" i="11"/>
  <c r="AH35" i="11"/>
  <c r="AH36" i="11"/>
  <c r="E442" i="3"/>
  <c r="L26" i="11"/>
  <c r="AH26" i="11"/>
  <c r="L28" i="11"/>
  <c r="AI28" i="11"/>
  <c r="AJ28" i="11"/>
  <c r="AK28" i="11"/>
  <c r="AL28" i="11"/>
  <c r="AN28" i="11"/>
  <c r="AH28" i="11"/>
  <c r="L37" i="11"/>
  <c r="AJ37" i="11"/>
  <c r="AK37" i="11"/>
  <c r="AL37" i="11"/>
  <c r="E638" i="3"/>
  <c r="E551" i="3"/>
  <c r="L33" i="11"/>
  <c r="AJ33" i="11"/>
  <c r="AK33" i="11"/>
  <c r="AL33" i="11"/>
  <c r="AN33" i="11"/>
  <c r="P33" i="11"/>
  <c r="AI33" i="11"/>
  <c r="J9" i="11"/>
  <c r="AQ9" i="11" s="1"/>
  <c r="E6" i="5"/>
  <c r="AI37" i="11"/>
  <c r="Z9" i="1"/>
  <c r="I10" i="1"/>
  <c r="K10" i="1" s="1"/>
  <c r="J10" i="1"/>
  <c r="AQ10" i="1" s="1"/>
  <c r="B5" i="10"/>
  <c r="Z26" i="11"/>
  <c r="O24" i="11"/>
  <c r="Q24" i="11"/>
  <c r="Z24" i="11"/>
  <c r="O28" i="11"/>
  <c r="Q28" i="11"/>
  <c r="E445" i="3"/>
  <c r="X28" i="11"/>
  <c r="Z28" i="11"/>
  <c r="R28" i="11"/>
  <c r="Y28" i="11"/>
  <c r="O36" i="11"/>
  <c r="Q36" i="11"/>
  <c r="T36" i="11"/>
  <c r="Z36" i="11"/>
  <c r="Z23" i="11"/>
  <c r="Z31" i="11"/>
  <c r="Z33" i="11"/>
  <c r="Z35" i="11"/>
  <c r="Z37" i="11"/>
  <c r="E725" i="3"/>
  <c r="O25" i="11"/>
  <c r="Q25" i="11"/>
  <c r="O33" i="11"/>
  <c r="Q33" i="11"/>
  <c r="O35" i="11"/>
  <c r="Q35" i="11"/>
  <c r="O37" i="11"/>
  <c r="Q37" i="11"/>
  <c r="E707" i="3"/>
  <c r="E854" i="3"/>
  <c r="O40" i="11"/>
  <c r="Q40" i="11"/>
  <c r="O41" i="11"/>
  <c r="Q41" i="11"/>
  <c r="O48" i="11"/>
  <c r="Q48" i="11"/>
  <c r="Z41" i="11"/>
  <c r="X41" i="11"/>
  <c r="R41" i="11"/>
  <c r="X48" i="11"/>
  <c r="R48" i="11"/>
  <c r="I11" i="1"/>
  <c r="O11" i="1" s="1"/>
  <c r="Q11" i="1" s="1"/>
  <c r="J11" i="1"/>
  <c r="B6" i="10"/>
  <c r="B6" i="9"/>
  <c r="F11" i="1"/>
  <c r="B52" i="3" s="1"/>
  <c r="B37" i="3"/>
  <c r="Z10" i="1"/>
  <c r="B36" i="3"/>
  <c r="X11" i="1"/>
  <c r="B56" i="3"/>
  <c r="E5" i="5"/>
  <c r="T40" i="11"/>
  <c r="E708" i="3"/>
  <c r="T41" i="11"/>
  <c r="E726" i="3"/>
  <c r="AH33" i="11"/>
  <c r="F18" i="34"/>
  <c r="F4" i="34"/>
  <c r="E18" i="34"/>
  <c r="G18" i="34"/>
  <c r="J10" i="11"/>
  <c r="AQ10" i="11" s="1"/>
  <c r="J32" i="11"/>
  <c r="E532" i="3"/>
  <c r="L32" i="11"/>
  <c r="O32" i="11"/>
  <c r="Q32" i="11"/>
  <c r="E535" i="3"/>
  <c r="Z32" i="11"/>
  <c r="X32" i="11"/>
  <c r="Y32" i="11"/>
  <c r="I43" i="8"/>
  <c r="E640" i="3"/>
  <c r="Y37" i="11"/>
  <c r="X37" i="11"/>
  <c r="Y25" i="11"/>
  <c r="X25" i="11"/>
  <c r="Y33" i="11"/>
  <c r="X33" i="11"/>
  <c r="R33" i="11"/>
  <c r="E533" i="3"/>
  <c r="AI32" i="11"/>
  <c r="AH32" i="11"/>
  <c r="AJ32" i="11"/>
  <c r="AK32" i="11"/>
  <c r="AL32" i="11"/>
  <c r="T32" i="11"/>
  <c r="F5" i="34"/>
  <c r="P5" i="7"/>
  <c r="AO10" i="1"/>
  <c r="E5" i="34"/>
  <c r="G5" i="34" s="1"/>
  <c r="F25" i="34"/>
  <c r="E22" i="34"/>
  <c r="E23" i="34"/>
  <c r="G23" i="34"/>
  <c r="AQ32" i="11"/>
  <c r="AP32" i="11"/>
  <c r="AQ23" i="11"/>
  <c r="AP23" i="11"/>
  <c r="AP24" i="11"/>
  <c r="AQ25" i="11"/>
  <c r="AP25" i="11"/>
  <c r="AQ31" i="11"/>
  <c r="AP31" i="11"/>
  <c r="AQ33" i="11"/>
  <c r="AP33" i="11"/>
  <c r="AQ35" i="11"/>
  <c r="AP35" i="11"/>
  <c r="AQ40" i="11"/>
  <c r="AP40" i="11"/>
  <c r="AQ41" i="11"/>
  <c r="AP41" i="11"/>
  <c r="AQ45" i="11"/>
  <c r="AP45" i="11"/>
  <c r="AO45" i="11"/>
  <c r="AQ46" i="11"/>
  <c r="AP46" i="11"/>
  <c r="AO46" i="11"/>
  <c r="S46" i="11"/>
  <c r="AQ47" i="11"/>
  <c r="AP47" i="11"/>
  <c r="AO47" i="11"/>
  <c r="AQ48" i="11"/>
  <c r="AP48" i="11"/>
  <c r="AO48" i="11"/>
  <c r="S48" i="11"/>
  <c r="AO10" i="11"/>
  <c r="AO23" i="11"/>
  <c r="S23" i="11"/>
  <c r="AO24" i="11"/>
  <c r="AO25" i="11"/>
  <c r="AO31" i="11"/>
  <c r="S31" i="11"/>
  <c r="AO32" i="11"/>
  <c r="S32" i="11"/>
  <c r="AO33" i="11"/>
  <c r="S33" i="11"/>
  <c r="AO35" i="11"/>
  <c r="AO36" i="11"/>
  <c r="AO40" i="11"/>
  <c r="S40" i="11"/>
  <c r="AO41" i="11"/>
  <c r="S41" i="11"/>
  <c r="E709" i="3"/>
  <c r="R32" i="11"/>
  <c r="AQ11" i="1"/>
  <c r="AP11" i="1"/>
  <c r="AO11" i="1"/>
  <c r="S11" i="1" s="1"/>
  <c r="R35" i="11"/>
  <c r="B5" i="34"/>
  <c r="B6" i="34"/>
  <c r="A6" i="15"/>
  <c r="A6" i="14"/>
  <c r="B6" i="13"/>
  <c r="B6" i="7"/>
  <c r="B11" i="11"/>
  <c r="A7" i="12"/>
  <c r="A6" i="10"/>
  <c r="B6" i="5"/>
  <c r="B11" i="1"/>
  <c r="A6" i="9"/>
  <c r="A7" i="4"/>
  <c r="A48" i="3" s="1"/>
  <c r="B7" i="34"/>
  <c r="B7" i="13"/>
  <c r="B7" i="7"/>
  <c r="B12" i="11"/>
  <c r="A8" i="12"/>
  <c r="A7" i="10"/>
  <c r="B7" i="5"/>
  <c r="B12" i="1"/>
  <c r="A7" i="9"/>
  <c r="A8" i="4"/>
  <c r="A74" i="3"/>
  <c r="A7" i="15"/>
  <c r="A7" i="14"/>
  <c r="B8" i="34"/>
  <c r="A8" i="15"/>
  <c r="A8" i="14"/>
  <c r="B8" i="7"/>
  <c r="B13" i="11"/>
  <c r="A9" i="12"/>
  <c r="B8" i="13"/>
  <c r="A8" i="10"/>
  <c r="A9" i="4"/>
  <c r="A93" i="3"/>
  <c r="B8" i="5"/>
  <c r="B13" i="1"/>
  <c r="A8" i="9"/>
  <c r="B9" i="34"/>
  <c r="A9" i="15"/>
  <c r="A9" i="14"/>
  <c r="B9" i="13"/>
  <c r="A9" i="10"/>
  <c r="B9" i="7"/>
  <c r="B14" i="11"/>
  <c r="A10" i="12"/>
  <c r="B9" i="5"/>
  <c r="B14" i="1"/>
  <c r="A9" i="9"/>
  <c r="A10" i="4"/>
  <c r="A119" i="3"/>
  <c r="B10" i="34"/>
  <c r="A10" i="15"/>
  <c r="A10" i="14"/>
  <c r="B10" i="7"/>
  <c r="B15" i="11"/>
  <c r="A11" i="12"/>
  <c r="B10" i="13"/>
  <c r="A10" i="10"/>
  <c r="B10" i="5"/>
  <c r="B15" i="1"/>
  <c r="A10" i="9"/>
  <c r="A11" i="4"/>
  <c r="A138" i="3"/>
  <c r="B11" i="34"/>
  <c r="A11" i="15"/>
  <c r="A11" i="14"/>
  <c r="B11" i="13"/>
  <c r="A11" i="10"/>
  <c r="B11" i="7"/>
  <c r="B16" i="11"/>
  <c r="A12" i="12"/>
  <c r="B11" i="5"/>
  <c r="B16" i="1"/>
  <c r="A11" i="9"/>
  <c r="A12" i="4"/>
  <c r="A164" i="3" s="1"/>
  <c r="B12" i="34"/>
  <c r="A12" i="15"/>
  <c r="A12" i="14"/>
  <c r="B12" i="7"/>
  <c r="B17" i="11"/>
  <c r="A13" i="12"/>
  <c r="B12" i="13"/>
  <c r="A12" i="10"/>
  <c r="B12" i="5"/>
  <c r="B17" i="1"/>
  <c r="A12" i="9"/>
  <c r="A13" i="4"/>
  <c r="A183" i="3" s="1"/>
  <c r="B13" i="34"/>
  <c r="A13" i="15"/>
  <c r="A13" i="14"/>
  <c r="B13" i="13"/>
  <c r="A13" i="10"/>
  <c r="B18" i="11"/>
  <c r="A14" i="12"/>
  <c r="B13" i="5"/>
  <c r="B18" i="1"/>
  <c r="A13" i="9"/>
  <c r="A14" i="4"/>
  <c r="A209" i="3"/>
  <c r="B14" i="34"/>
  <c r="A14" i="15"/>
  <c r="A14" i="14"/>
  <c r="B19" i="11"/>
  <c r="A15" i="12"/>
  <c r="B14" i="13"/>
  <c r="A14" i="10"/>
  <c r="B14" i="5"/>
  <c r="B19" i="1"/>
  <c r="A14" i="9"/>
  <c r="A15" i="4"/>
  <c r="A228" i="3"/>
  <c r="B15" i="34"/>
  <c r="A15" i="15"/>
  <c r="A15" i="14"/>
  <c r="B15" i="13"/>
  <c r="A15" i="10"/>
  <c r="B20" i="11"/>
  <c r="A16" i="12"/>
  <c r="B15" i="5"/>
  <c r="B20" i="1"/>
  <c r="A15" i="9"/>
  <c r="A16" i="4"/>
  <c r="A254" i="3"/>
  <c r="B16" i="34"/>
  <c r="A16" i="15"/>
  <c r="A16" i="14"/>
  <c r="B21" i="11"/>
  <c r="A17" i="12"/>
  <c r="B16" i="13"/>
  <c r="A16" i="10"/>
  <c r="B16" i="5"/>
  <c r="B21" i="1"/>
  <c r="A16" i="9"/>
  <c r="A17" i="4"/>
  <c r="A273" i="3"/>
  <c r="B17" i="34"/>
  <c r="A17" i="15"/>
  <c r="A17" i="14"/>
  <c r="B17" i="13"/>
  <c r="A17" i="10"/>
  <c r="B22" i="11"/>
  <c r="A18" i="12"/>
  <c r="B17" i="5"/>
  <c r="B22" i="1"/>
  <c r="A17" i="9"/>
  <c r="A18" i="4"/>
  <c r="A300" i="3"/>
  <c r="B18" i="34"/>
  <c r="A18" i="15"/>
  <c r="A18" i="14"/>
  <c r="B23" i="11"/>
  <c r="A19" i="12"/>
  <c r="B18" i="13"/>
  <c r="A18" i="10"/>
  <c r="B18" i="5"/>
  <c r="B23" i="1"/>
  <c r="A18" i="9"/>
  <c r="A19" i="4"/>
  <c r="A319" i="3"/>
  <c r="B19" i="34"/>
  <c r="A19" i="15"/>
  <c r="A19" i="14"/>
  <c r="B19" i="13"/>
  <c r="A19" i="10"/>
  <c r="B24" i="11"/>
  <c r="A20" i="12"/>
  <c r="B19" i="5"/>
  <c r="B24" i="1"/>
  <c r="A19" i="9"/>
  <c r="A20" i="4"/>
  <c r="A345" i="3"/>
  <c r="B20" i="34"/>
  <c r="A20" i="15"/>
  <c r="A20" i="14"/>
  <c r="B25" i="11"/>
  <c r="A21" i="12"/>
  <c r="B20" i="13"/>
  <c r="A20" i="10"/>
  <c r="B20" i="5"/>
  <c r="B25" i="1"/>
  <c r="A20" i="9"/>
  <c r="A21" i="4"/>
  <c r="A364" i="3"/>
  <c r="B21" i="34"/>
  <c r="A21" i="15"/>
  <c r="A21" i="14"/>
  <c r="B21" i="13"/>
  <c r="A21" i="10"/>
  <c r="B26" i="11"/>
  <c r="A22" i="12"/>
  <c r="B21" i="5"/>
  <c r="B26" i="1"/>
  <c r="A21" i="9"/>
  <c r="A22" i="4"/>
  <c r="A390" i="3"/>
  <c r="B22" i="34"/>
  <c r="A22" i="15"/>
  <c r="A22" i="14"/>
  <c r="B27" i="11"/>
  <c r="A23" i="12"/>
  <c r="B22" i="13"/>
  <c r="A22" i="10"/>
  <c r="B22" i="5"/>
  <c r="B27" i="1"/>
  <c r="A22" i="9"/>
  <c r="A23" i="4"/>
  <c r="A409" i="3"/>
  <c r="B23" i="34"/>
  <c r="A23" i="15"/>
  <c r="A23" i="14"/>
  <c r="B23" i="13"/>
  <c r="A23" i="10"/>
  <c r="B28" i="11"/>
  <c r="A24" i="12"/>
  <c r="B23" i="5"/>
  <c r="B28" i="1"/>
  <c r="A23" i="9"/>
  <c r="A24" i="4"/>
  <c r="A435" i="3"/>
  <c r="B24" i="34"/>
  <c r="A24" i="15"/>
  <c r="A24" i="14"/>
  <c r="B29" i="11"/>
  <c r="A25" i="12"/>
  <c r="B24" i="13"/>
  <c r="A24" i="10"/>
  <c r="B24" i="5"/>
  <c r="B29" i="1"/>
  <c r="A24" i="9"/>
  <c r="A25" i="4"/>
  <c r="A454" i="3"/>
  <c r="B25" i="34"/>
  <c r="A25" i="15"/>
  <c r="A25" i="14"/>
  <c r="B25" i="13"/>
  <c r="A25" i="10"/>
  <c r="B30" i="11"/>
  <c r="A26" i="12"/>
  <c r="B25" i="5"/>
  <c r="B30" i="1"/>
  <c r="A25" i="9"/>
  <c r="A26" i="4"/>
  <c r="A480" i="3"/>
  <c r="B26" i="34"/>
  <c r="B26" i="13"/>
  <c r="A26" i="15"/>
  <c r="A26" i="14"/>
  <c r="B31" i="11"/>
  <c r="A27" i="12"/>
  <c r="A26" i="10"/>
  <c r="B26" i="5"/>
  <c r="B31" i="1"/>
  <c r="A26" i="9"/>
  <c r="A27" i="4"/>
  <c r="A499" i="3"/>
  <c r="B27" i="34"/>
  <c r="A27" i="15"/>
  <c r="A27" i="14"/>
  <c r="B27" i="13"/>
  <c r="A27" i="10"/>
  <c r="B32" i="11"/>
  <c r="A28" i="12"/>
  <c r="B27" i="5"/>
  <c r="B32" i="1"/>
  <c r="A27" i="9"/>
  <c r="A28" i="4"/>
  <c r="A525" i="3"/>
  <c r="B28" i="34"/>
  <c r="B28" i="13"/>
  <c r="A28" i="15"/>
  <c r="A28" i="14"/>
  <c r="B33" i="11"/>
  <c r="A29" i="12"/>
  <c r="A28" i="10"/>
  <c r="B28" i="5"/>
  <c r="B33" i="1"/>
  <c r="A28" i="9"/>
  <c r="A29" i="4"/>
  <c r="A544" i="3"/>
  <c r="B29" i="34"/>
  <c r="A29" i="15"/>
  <c r="A29" i="14"/>
  <c r="B29" i="13"/>
  <c r="A29" i="10"/>
  <c r="B34" i="11"/>
  <c r="A30" i="12"/>
  <c r="B29" i="5"/>
  <c r="B34" i="1"/>
  <c r="A29" i="9"/>
  <c r="A30" i="4"/>
  <c r="A570" i="3"/>
  <c r="B30" i="34"/>
  <c r="B30" i="13"/>
  <c r="A30" i="15"/>
  <c r="A30" i="14"/>
  <c r="B35" i="11"/>
  <c r="A31" i="12"/>
  <c r="A30" i="10"/>
  <c r="B30" i="5"/>
  <c r="B35" i="1"/>
  <c r="A30" i="9"/>
  <c r="A31" i="4"/>
  <c r="A588" i="3"/>
  <c r="B31" i="34"/>
  <c r="A31" i="15"/>
  <c r="A31" i="14"/>
  <c r="B31" i="13"/>
  <c r="A31" i="10"/>
  <c r="B36" i="11"/>
  <c r="A32" i="12"/>
  <c r="B31" i="5"/>
  <c r="B36" i="1"/>
  <c r="A31" i="9"/>
  <c r="A32" i="4"/>
  <c r="A613" i="3"/>
  <c r="B32" i="34"/>
  <c r="B32" i="13"/>
  <c r="A32" i="15"/>
  <c r="A32" i="14"/>
  <c r="B37" i="11"/>
  <c r="A33" i="12"/>
  <c r="A32" i="10"/>
  <c r="B32" i="5"/>
  <c r="B37" i="1"/>
  <c r="A32" i="9"/>
  <c r="A33" i="4"/>
  <c r="A631" i="3"/>
  <c r="B33" i="34"/>
  <c r="A33" i="15"/>
  <c r="A33" i="14"/>
  <c r="B33" i="13"/>
  <c r="A33" i="10"/>
  <c r="B38" i="11"/>
  <c r="A34" i="12"/>
  <c r="B33" i="5"/>
  <c r="B38" i="1"/>
  <c r="A33" i="9"/>
  <c r="A34" i="4"/>
  <c r="A656" i="3"/>
  <c r="B34" i="34"/>
  <c r="B34" i="13"/>
  <c r="A34" i="15"/>
  <c r="A34" i="14"/>
  <c r="B39" i="11"/>
  <c r="A35" i="12"/>
  <c r="A34" i="10"/>
  <c r="B34" i="5"/>
  <c r="B39" i="1"/>
  <c r="A34" i="9"/>
  <c r="A35" i="4"/>
  <c r="A674" i="3"/>
  <c r="B35" i="34"/>
  <c r="A35" i="15"/>
  <c r="A35" i="14"/>
  <c r="B35" i="13"/>
  <c r="A35" i="10"/>
  <c r="B40" i="11"/>
  <c r="A36" i="12"/>
  <c r="B35" i="5"/>
  <c r="B40" i="1"/>
  <c r="A35" i="9"/>
  <c r="A36" i="4"/>
  <c r="A699" i="3"/>
  <c r="B36" i="34"/>
  <c r="B36" i="13"/>
  <c r="A36" i="15"/>
  <c r="A36" i="14"/>
  <c r="B41" i="11"/>
  <c r="A37" i="12"/>
  <c r="B36" i="5"/>
  <c r="A36" i="10"/>
  <c r="B41" i="1"/>
  <c r="A36" i="9"/>
  <c r="A37" i="4"/>
  <c r="A717" i="3"/>
  <c r="B37" i="34"/>
  <c r="A37" i="15"/>
  <c r="A37" i="14"/>
  <c r="B37" i="13"/>
  <c r="A37" i="10"/>
  <c r="B42" i="11"/>
  <c r="A38" i="12"/>
  <c r="B37" i="5"/>
  <c r="B42" i="1"/>
  <c r="A37" i="9"/>
  <c r="A38" i="4"/>
  <c r="A742" i="3"/>
  <c r="B38" i="34"/>
  <c r="B38" i="13"/>
  <c r="A38" i="15"/>
  <c r="A38" i="14"/>
  <c r="B43" i="11"/>
  <c r="A39" i="12"/>
  <c r="B38" i="5"/>
  <c r="A38" i="10"/>
  <c r="B43" i="1"/>
  <c r="A38" i="9"/>
  <c r="A39" i="4"/>
  <c r="A760" i="3"/>
  <c r="B39" i="34"/>
  <c r="A39" i="15"/>
  <c r="A39" i="14"/>
  <c r="B39" i="13"/>
  <c r="A39" i="10"/>
  <c r="B44" i="11"/>
  <c r="A40" i="12"/>
  <c r="B39" i="5"/>
  <c r="B44" i="1"/>
  <c r="A39" i="9"/>
  <c r="A40" i="4"/>
  <c r="A785" i="3"/>
  <c r="B40" i="34"/>
  <c r="B40" i="13"/>
  <c r="A40" i="15"/>
  <c r="A40" i="14"/>
  <c r="B45" i="11"/>
  <c r="A41" i="12"/>
  <c r="B40" i="5"/>
  <c r="A40" i="10"/>
  <c r="B45" i="1"/>
  <c r="A40" i="9"/>
  <c r="A41" i="4"/>
  <c r="A803" i="3"/>
  <c r="B41" i="34"/>
  <c r="A41" i="15"/>
  <c r="A41" i="14"/>
  <c r="B41" i="13"/>
  <c r="A41" i="10"/>
  <c r="B46" i="11"/>
  <c r="A42" i="12"/>
  <c r="B41" i="5"/>
  <c r="B46" i="1"/>
  <c r="A41" i="9"/>
  <c r="A42" i="4"/>
  <c r="A828" i="3"/>
  <c r="B42" i="34"/>
  <c r="B42" i="13"/>
  <c r="A42" i="15"/>
  <c r="A42" i="14"/>
  <c r="B47" i="11"/>
  <c r="A43" i="12"/>
  <c r="B42" i="5"/>
  <c r="A42" i="10"/>
  <c r="B47" i="1"/>
  <c r="A42" i="9"/>
  <c r="A43" i="4"/>
  <c r="A846" i="3"/>
  <c r="B43" i="34"/>
  <c r="A43" i="15"/>
  <c r="A43" i="14"/>
  <c r="B43" i="13"/>
  <c r="A43" i="10"/>
  <c r="B48" i="11"/>
  <c r="A44" i="12"/>
  <c r="B43" i="5"/>
  <c r="B48" i="1"/>
  <c r="A43" i="9"/>
  <c r="A44" i="4"/>
  <c r="A871" i="3"/>
  <c r="F6" i="34"/>
  <c r="P6" i="7"/>
  <c r="E728" i="3"/>
  <c r="E880" i="3"/>
  <c r="T48" i="11"/>
  <c r="AM32" i="11"/>
  <c r="P32" i="11"/>
  <c r="AN32" i="11"/>
  <c r="AM37" i="11"/>
  <c r="AN37" i="11"/>
  <c r="AN35" i="11"/>
  <c r="AM35" i="11"/>
  <c r="AM31" i="11"/>
  <c r="AN31" i="11"/>
  <c r="AM33" i="11"/>
  <c r="AM28" i="11"/>
  <c r="P28" i="11"/>
  <c r="AM41" i="11"/>
  <c r="AN41" i="11"/>
  <c r="E5" i="13"/>
  <c r="L10" i="11"/>
  <c r="AJ10" i="11" s="1"/>
  <c r="Y10" i="11"/>
  <c r="E36" i="3"/>
  <c r="O10" i="11"/>
  <c r="Q10" i="11" s="1"/>
  <c r="X10" i="11"/>
  <c r="Z10" i="11"/>
  <c r="L5" i="7"/>
  <c r="B38" i="3"/>
  <c r="E882" i="3"/>
  <c r="P41" i="11"/>
  <c r="P31" i="11"/>
  <c r="P37" i="11"/>
  <c r="R10" i="11"/>
  <c r="N5" i="7" s="1"/>
  <c r="AH10" i="11"/>
  <c r="E727" i="3"/>
  <c r="E555" i="3"/>
  <c r="E510" i="3"/>
  <c r="E330" i="3"/>
  <c r="K26" i="11"/>
  <c r="K28" i="11"/>
  <c r="AA28" i="11"/>
  <c r="K31" i="11"/>
  <c r="AC31" i="11"/>
  <c r="K32" i="11"/>
  <c r="AA32" i="11"/>
  <c r="K33" i="11"/>
  <c r="AB33" i="11"/>
  <c r="K35" i="11"/>
  <c r="AC35" i="11"/>
  <c r="K36" i="11"/>
  <c r="AC36" i="11"/>
  <c r="K37" i="11"/>
  <c r="AC37" i="11"/>
  <c r="K40" i="11"/>
  <c r="AC40" i="11"/>
  <c r="K41" i="11"/>
  <c r="AC41" i="11"/>
  <c r="K48" i="11"/>
  <c r="AC48" i="11"/>
  <c r="AB48" i="11"/>
  <c r="M48" i="11"/>
  <c r="AB41" i="11"/>
  <c r="M41" i="11"/>
  <c r="AB40" i="11"/>
  <c r="M40" i="11"/>
  <c r="AB37" i="11"/>
  <c r="M37" i="11"/>
  <c r="AA36" i="11"/>
  <c r="M36" i="11"/>
  <c r="AB35" i="11"/>
  <c r="AA35" i="11"/>
  <c r="AA33" i="11"/>
  <c r="M33" i="11"/>
  <c r="AC32" i="11"/>
  <c r="AD32" i="11"/>
  <c r="AE32" i="11"/>
  <c r="AB32" i="11"/>
  <c r="AB31" i="11"/>
  <c r="M31" i="11"/>
  <c r="M28" i="11"/>
  <c r="AB28" i="11"/>
  <c r="AC26" i="11"/>
  <c r="AB26" i="11"/>
  <c r="AA26" i="11"/>
  <c r="M26" i="11"/>
  <c r="K12" i="7"/>
  <c r="P7" i="7"/>
  <c r="P8" i="7"/>
  <c r="P10" i="7"/>
  <c r="P11" i="7"/>
  <c r="P12" i="7"/>
  <c r="F7" i="34"/>
  <c r="G7" i="34" s="1"/>
  <c r="F8" i="34"/>
  <c r="F10" i="34"/>
  <c r="F11" i="34"/>
  <c r="F12" i="34"/>
  <c r="F13" i="34"/>
  <c r="F14" i="34"/>
  <c r="F15" i="34"/>
  <c r="F16" i="34"/>
  <c r="F17" i="34"/>
  <c r="F19" i="34"/>
  <c r="F20" i="34"/>
  <c r="F21" i="34"/>
  <c r="F22" i="34"/>
  <c r="G22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E6" i="34"/>
  <c r="G6" i="34"/>
  <c r="E7" i="34"/>
  <c r="E8" i="34"/>
  <c r="G8" i="34"/>
  <c r="E9" i="34"/>
  <c r="E10" i="34"/>
  <c r="G10" i="34" s="1"/>
  <c r="E13" i="34"/>
  <c r="G13" i="34"/>
  <c r="E14" i="34"/>
  <c r="G14" i="34"/>
  <c r="E15" i="34"/>
  <c r="G15" i="34"/>
  <c r="E16" i="34"/>
  <c r="G16" i="34"/>
  <c r="E17" i="34"/>
  <c r="G17" i="34"/>
  <c r="E19" i="34"/>
  <c r="G19" i="34"/>
  <c r="E20" i="34"/>
  <c r="G20" i="34"/>
  <c r="E21" i="34"/>
  <c r="G21" i="34"/>
  <c r="E24" i="34"/>
  <c r="G24" i="34"/>
  <c r="E25" i="34"/>
  <c r="G25" i="34"/>
  <c r="E26" i="34"/>
  <c r="G26" i="34"/>
  <c r="E27" i="34"/>
  <c r="G27" i="34"/>
  <c r="E28" i="34"/>
  <c r="G28" i="34"/>
  <c r="E29" i="34"/>
  <c r="G29" i="34"/>
  <c r="E30" i="34"/>
  <c r="G30" i="34"/>
  <c r="E31" i="34"/>
  <c r="G31" i="34"/>
  <c r="E32" i="34"/>
  <c r="G32" i="34"/>
  <c r="E33" i="34"/>
  <c r="G33" i="34"/>
  <c r="E34" i="34"/>
  <c r="G34" i="34"/>
  <c r="E35" i="34"/>
  <c r="G35" i="34"/>
  <c r="E36" i="34"/>
  <c r="G36" i="34"/>
  <c r="E37" i="34"/>
  <c r="G37" i="34"/>
  <c r="E38" i="34"/>
  <c r="G38" i="34"/>
  <c r="E39" i="34"/>
  <c r="G39" i="34"/>
  <c r="E40" i="34"/>
  <c r="G40" i="34"/>
  <c r="E41" i="34"/>
  <c r="G41" i="34"/>
  <c r="E42" i="34"/>
  <c r="G42" i="34"/>
  <c r="E43" i="34"/>
  <c r="G43" i="34"/>
  <c r="K6" i="7"/>
  <c r="K7" i="7"/>
  <c r="K8" i="7"/>
  <c r="K9" i="7"/>
  <c r="K10" i="7"/>
  <c r="X9" i="1"/>
  <c r="R9" i="1" s="1"/>
  <c r="Y9" i="1"/>
  <c r="B11" i="3"/>
  <c r="G4" i="7"/>
  <c r="K4" i="7"/>
  <c r="T25" i="11"/>
  <c r="E374" i="3"/>
  <c r="K23" i="11"/>
  <c r="X23" i="11"/>
  <c r="R23" i="11"/>
  <c r="E326" i="3"/>
  <c r="O23" i="11"/>
  <c r="Q23" i="11"/>
  <c r="Y23" i="11"/>
  <c r="E353" i="3"/>
  <c r="AQ24" i="11"/>
  <c r="S24" i="11"/>
  <c r="I34" i="11"/>
  <c r="J34" i="11"/>
  <c r="E621" i="3"/>
  <c r="AQ36" i="11"/>
  <c r="AD26" i="11"/>
  <c r="AE26" i="11"/>
  <c r="AD48" i="11"/>
  <c r="AE48" i="11"/>
  <c r="AD41" i="11"/>
  <c r="AE41" i="11"/>
  <c r="AD40" i="11"/>
  <c r="AE40" i="11"/>
  <c r="AD37" i="11"/>
  <c r="AE37" i="11"/>
  <c r="AD35" i="11"/>
  <c r="AE35" i="11"/>
  <c r="AD31" i="11"/>
  <c r="AE31" i="11"/>
  <c r="P35" i="11"/>
  <c r="E710" i="3"/>
  <c r="E536" i="3"/>
  <c r="S35" i="11"/>
  <c r="S25" i="11"/>
  <c r="AP36" i="11"/>
  <c r="S36" i="11"/>
  <c r="AP10" i="11"/>
  <c r="E37" i="3"/>
  <c r="L23" i="11"/>
  <c r="I29" i="11"/>
  <c r="J29" i="11"/>
  <c r="Y40" i="11"/>
  <c r="Z40" i="11"/>
  <c r="E706" i="3"/>
  <c r="L40" i="11"/>
  <c r="X40" i="11"/>
  <c r="S47" i="11"/>
  <c r="S45" i="11"/>
  <c r="R37" i="11"/>
  <c r="AI26" i="11"/>
  <c r="AJ26" i="11"/>
  <c r="AK26" i="11"/>
  <c r="AL26" i="11"/>
  <c r="AJ36" i="11"/>
  <c r="AK36" i="11"/>
  <c r="AL36" i="11"/>
  <c r="AI36" i="11"/>
  <c r="AJ48" i="11"/>
  <c r="AK48" i="11"/>
  <c r="AL48" i="11"/>
  <c r="AI48" i="11"/>
  <c r="AH48" i="11"/>
  <c r="K24" i="11"/>
  <c r="E352" i="3"/>
  <c r="L24" i="11"/>
  <c r="X24" i="11"/>
  <c r="Y24" i="11"/>
  <c r="K25" i="11"/>
  <c r="L25" i="11"/>
  <c r="Z25" i="11"/>
  <c r="R25" i="11"/>
  <c r="E397" i="3"/>
  <c r="O26" i="11"/>
  <c r="Q26" i="11"/>
  <c r="E400" i="3"/>
  <c r="X26" i="11"/>
  <c r="R26" i="11"/>
  <c r="Y26" i="11"/>
  <c r="I27" i="11"/>
  <c r="J27" i="11"/>
  <c r="I30" i="11"/>
  <c r="J30" i="11"/>
  <c r="X31" i="11"/>
  <c r="E506" i="3"/>
  <c r="O31" i="11"/>
  <c r="Q31" i="11"/>
  <c r="E620" i="3"/>
  <c r="X36" i="11"/>
  <c r="R36" i="11"/>
  <c r="Y36" i="11"/>
  <c r="AF26" i="11"/>
  <c r="AG26" i="11"/>
  <c r="AF48" i="11"/>
  <c r="AG48" i="11"/>
  <c r="AF41" i="11"/>
  <c r="AG41" i="11"/>
  <c r="AF37" i="11"/>
  <c r="AG37" i="11"/>
  <c r="AG35" i="11"/>
  <c r="AF35" i="11"/>
  <c r="AG32" i="11"/>
  <c r="AF32" i="11"/>
  <c r="AF40" i="11"/>
  <c r="AG40" i="11"/>
  <c r="AF31" i="11"/>
  <c r="AG31" i="11"/>
  <c r="AC28" i="11"/>
  <c r="AD28" i="11"/>
  <c r="AE28" i="11"/>
  <c r="AA31" i="11"/>
  <c r="M32" i="11"/>
  <c r="AC33" i="11"/>
  <c r="AD33" i="11"/>
  <c r="AE33" i="11"/>
  <c r="M35" i="11"/>
  <c r="AB36" i="11"/>
  <c r="AD36" i="11"/>
  <c r="AE36" i="11"/>
  <c r="AA37" i="11"/>
  <c r="AA40" i="11"/>
  <c r="AA41" i="11"/>
  <c r="AA48" i="11"/>
  <c r="E881" i="3"/>
  <c r="E838" i="3"/>
  <c r="T33" i="11"/>
  <c r="E554" i="3"/>
  <c r="E624" i="3"/>
  <c r="E355" i="3"/>
  <c r="T24" i="11"/>
  <c r="E597" i="3"/>
  <c r="T35" i="11"/>
  <c r="T31" i="11"/>
  <c r="E509" i="3"/>
  <c r="AH37" i="11"/>
  <c r="I11" i="11"/>
  <c r="J11" i="11"/>
  <c r="I12" i="11"/>
  <c r="E81" i="3" s="1"/>
  <c r="J12" i="11"/>
  <c r="AO12" i="11" s="1"/>
  <c r="I13" i="11"/>
  <c r="J13" i="11"/>
  <c r="AO13" i="11" s="1"/>
  <c r="I14" i="11"/>
  <c r="J14" i="11"/>
  <c r="I19" i="11"/>
  <c r="J19" i="11"/>
  <c r="I20" i="11"/>
  <c r="J20" i="11"/>
  <c r="I21" i="11"/>
  <c r="J21" i="11"/>
  <c r="I22" i="11"/>
  <c r="J22" i="11"/>
  <c r="J39" i="11"/>
  <c r="I39" i="11"/>
  <c r="J42" i="11"/>
  <c r="I42" i="11"/>
  <c r="J44" i="11"/>
  <c r="I44" i="11"/>
  <c r="AH41" i="11"/>
  <c r="AI40" i="11"/>
  <c r="I15" i="11"/>
  <c r="J15" i="11"/>
  <c r="I16" i="11"/>
  <c r="J16" i="11"/>
  <c r="I17" i="11"/>
  <c r="J17" i="11"/>
  <c r="I18" i="11"/>
  <c r="J18" i="11"/>
  <c r="J26" i="11"/>
  <c r="J28" i="11"/>
  <c r="Y31" i="11"/>
  <c r="R31" i="11"/>
  <c r="J37" i="11"/>
  <c r="I38" i="11"/>
  <c r="J38" i="11"/>
  <c r="J43" i="11"/>
  <c r="I43" i="11"/>
  <c r="I45" i="11"/>
  <c r="I46" i="11"/>
  <c r="I47" i="11"/>
  <c r="E4" i="34"/>
  <c r="AO9" i="11"/>
  <c r="E4" i="5"/>
  <c r="AJ9" i="1"/>
  <c r="AH9" i="1"/>
  <c r="E623" i="3"/>
  <c r="E356" i="3"/>
  <c r="E488" i="3"/>
  <c r="AQ30" i="11"/>
  <c r="AP30" i="11"/>
  <c r="AO30" i="11"/>
  <c r="S30" i="11"/>
  <c r="E417" i="3"/>
  <c r="AQ27" i="11"/>
  <c r="AP27" i="11"/>
  <c r="AO27" i="11"/>
  <c r="AB25" i="11"/>
  <c r="M25" i="11"/>
  <c r="AA25" i="11"/>
  <c r="AC25" i="11"/>
  <c r="R24" i="11"/>
  <c r="AN48" i="11"/>
  <c r="AM48" i="11"/>
  <c r="P48" i="11"/>
  <c r="AM36" i="11"/>
  <c r="AN36" i="11"/>
  <c r="E813" i="3"/>
  <c r="R40" i="11"/>
  <c r="Z29" i="11"/>
  <c r="L29" i="11"/>
  <c r="X29" i="11"/>
  <c r="O29" i="11"/>
  <c r="Q29" i="11"/>
  <c r="Y29" i="11"/>
  <c r="K29" i="11"/>
  <c r="E461" i="3"/>
  <c r="E598" i="3"/>
  <c r="E578" i="3"/>
  <c r="AQ34" i="11"/>
  <c r="AO34" i="11"/>
  <c r="S34" i="11"/>
  <c r="AP34" i="11"/>
  <c r="AC23" i="11"/>
  <c r="AD23" i="11"/>
  <c r="AE23" i="11"/>
  <c r="AA23" i="11"/>
  <c r="M23" i="11"/>
  <c r="AB23" i="11"/>
  <c r="E376" i="3"/>
  <c r="E487" i="3"/>
  <c r="X30" i="11"/>
  <c r="Y30" i="11"/>
  <c r="Z30" i="11"/>
  <c r="K30" i="11"/>
  <c r="L30" i="11"/>
  <c r="O30" i="11"/>
  <c r="Q30" i="11"/>
  <c r="X27" i="11"/>
  <c r="E416" i="3"/>
  <c r="L27" i="11"/>
  <c r="Z27" i="11"/>
  <c r="O27" i="11"/>
  <c r="Q27" i="11"/>
  <c r="E419" i="3"/>
  <c r="K27" i="11"/>
  <c r="Y27" i="11"/>
  <c r="AJ25" i="11"/>
  <c r="AK25" i="11"/>
  <c r="AL25" i="11"/>
  <c r="AI25" i="11"/>
  <c r="AH25" i="11"/>
  <c r="AJ24" i="11"/>
  <c r="AK24" i="11"/>
  <c r="AL24" i="11"/>
  <c r="AH24" i="11"/>
  <c r="AI24" i="11"/>
  <c r="AC24" i="11"/>
  <c r="AB24" i="11"/>
  <c r="M24" i="11"/>
  <c r="AA24" i="11"/>
  <c r="AM26" i="11"/>
  <c r="AN26" i="11"/>
  <c r="E856" i="3"/>
  <c r="AJ40" i="11"/>
  <c r="AK40" i="11"/>
  <c r="AL40" i="11"/>
  <c r="AH40" i="11"/>
  <c r="E462" i="3"/>
  <c r="AQ29" i="11"/>
  <c r="AO29" i="11"/>
  <c r="S29" i="11"/>
  <c r="AP29" i="11"/>
  <c r="AI23" i="11"/>
  <c r="AH23" i="11"/>
  <c r="AJ23" i="11"/>
  <c r="AK23" i="11"/>
  <c r="AL23" i="11"/>
  <c r="E375" i="3"/>
  <c r="Z34" i="11"/>
  <c r="L34" i="11"/>
  <c r="X34" i="11"/>
  <c r="R34" i="11"/>
  <c r="O34" i="11"/>
  <c r="Q34" i="11"/>
  <c r="E579" i="3"/>
  <c r="K34" i="11"/>
  <c r="E577" i="3"/>
  <c r="Y34" i="11"/>
  <c r="T23" i="11"/>
  <c r="E329" i="3"/>
  <c r="AG36" i="11"/>
  <c r="AF36" i="11"/>
  <c r="E398" i="3"/>
  <c r="T26" i="11"/>
  <c r="AQ26" i="11"/>
  <c r="AP26" i="11"/>
  <c r="AO26" i="11"/>
  <c r="E190" i="3"/>
  <c r="L17" i="11"/>
  <c r="K17" i="11"/>
  <c r="AC17" i="11" s="1"/>
  <c r="O17" i="11"/>
  <c r="Q17" i="11" s="1"/>
  <c r="E193" i="3" s="1"/>
  <c r="Y17" i="11"/>
  <c r="Z17" i="11"/>
  <c r="X17" i="11"/>
  <c r="L12" i="7"/>
  <c r="L16" i="11"/>
  <c r="K16" i="11"/>
  <c r="E171" i="3"/>
  <c r="Z16" i="11"/>
  <c r="O16" i="11"/>
  <c r="Q16" i="11" s="1"/>
  <c r="X16" i="11"/>
  <c r="Y16" i="11"/>
  <c r="L11" i="7"/>
  <c r="X15" i="11"/>
  <c r="Y15" i="11"/>
  <c r="K15" i="11"/>
  <c r="E145" i="3"/>
  <c r="L15" i="11"/>
  <c r="Z15" i="11"/>
  <c r="O15" i="11"/>
  <c r="Q15" i="11" s="1"/>
  <c r="L10" i="7"/>
  <c r="E793" i="3"/>
  <c r="AQ44" i="11"/>
  <c r="AO44" i="11"/>
  <c r="AP44" i="11"/>
  <c r="E682" i="3"/>
  <c r="AQ39" i="11"/>
  <c r="AP39" i="11"/>
  <c r="AO39" i="11"/>
  <c r="K22" i="11"/>
  <c r="E307" i="3"/>
  <c r="L22" i="11"/>
  <c r="O22" i="11"/>
  <c r="Q22" i="11"/>
  <c r="E310" i="3"/>
  <c r="X22" i="11"/>
  <c r="Y22" i="11"/>
  <c r="Z22" i="11"/>
  <c r="K20" i="11"/>
  <c r="E261" i="3"/>
  <c r="O20" i="11"/>
  <c r="Q20" i="11"/>
  <c r="E263" i="3"/>
  <c r="Z20" i="11"/>
  <c r="L20" i="11"/>
  <c r="X20" i="11"/>
  <c r="Y20" i="11"/>
  <c r="X19" i="11"/>
  <c r="K19" i="11"/>
  <c r="E235" i="3"/>
  <c r="Y19" i="11"/>
  <c r="L19" i="11"/>
  <c r="Z19" i="11"/>
  <c r="O19" i="11"/>
  <c r="Q19" i="11"/>
  <c r="E238" i="3"/>
  <c r="K14" i="11"/>
  <c r="M14" i="11" s="1"/>
  <c r="L14" i="11"/>
  <c r="E126" i="3"/>
  <c r="O14" i="11"/>
  <c r="Q14" i="11"/>
  <c r="E129" i="3" s="1"/>
  <c r="X14" i="11"/>
  <c r="R14" i="11" s="1"/>
  <c r="N9" i="7" s="1"/>
  <c r="Y14" i="11"/>
  <c r="Z14" i="11"/>
  <c r="L9" i="7"/>
  <c r="K13" i="11"/>
  <c r="M13" i="11" s="1"/>
  <c r="E100" i="3"/>
  <c r="L13" i="11"/>
  <c r="AI13" i="11" s="1"/>
  <c r="O13" i="11"/>
  <c r="Q13" i="11" s="1"/>
  <c r="E103" i="3" s="1"/>
  <c r="X13" i="11"/>
  <c r="Z13" i="11"/>
  <c r="Y13" i="11"/>
  <c r="L8" i="7"/>
  <c r="K12" i="11"/>
  <c r="AC12" i="11" s="1"/>
  <c r="L12" i="11"/>
  <c r="X12" i="11"/>
  <c r="Y12" i="11"/>
  <c r="O12" i="11"/>
  <c r="Q12" i="11" s="1"/>
  <c r="E84" i="3" s="1"/>
  <c r="Z12" i="11"/>
  <c r="L7" i="7"/>
  <c r="E599" i="3"/>
  <c r="E357" i="3"/>
  <c r="AG28" i="11"/>
  <c r="AF28" i="11"/>
  <c r="Y46" i="11"/>
  <c r="E835" i="3"/>
  <c r="L46" i="11"/>
  <c r="X46" i="11"/>
  <c r="O46" i="11"/>
  <c r="Q46" i="11"/>
  <c r="Z46" i="11"/>
  <c r="K46" i="11"/>
  <c r="Y43" i="11"/>
  <c r="X43" i="11"/>
  <c r="E767" i="3"/>
  <c r="L43" i="11"/>
  <c r="O43" i="11"/>
  <c r="Q43" i="11"/>
  <c r="E769" i="3"/>
  <c r="Z43" i="11"/>
  <c r="K43" i="11"/>
  <c r="E664" i="3"/>
  <c r="AQ38" i="11"/>
  <c r="AP38" i="11"/>
  <c r="AO38" i="11"/>
  <c r="S38" i="11"/>
  <c r="E639" i="3"/>
  <c r="T37" i="11"/>
  <c r="AQ37" i="11"/>
  <c r="AP37" i="11"/>
  <c r="AO37" i="11"/>
  <c r="E443" i="3"/>
  <c r="T28" i="11"/>
  <c r="AQ28" i="11"/>
  <c r="AP28" i="11"/>
  <c r="AO28" i="11"/>
  <c r="S28" i="11"/>
  <c r="E217" i="3"/>
  <c r="AQ18" i="11"/>
  <c r="AP18" i="11"/>
  <c r="AO18" i="11"/>
  <c r="E191" i="3"/>
  <c r="AQ17" i="11"/>
  <c r="AO17" i="11"/>
  <c r="E172" i="3"/>
  <c r="AQ16" i="11"/>
  <c r="AP16" i="11"/>
  <c r="AO16" i="11"/>
  <c r="E146" i="3"/>
  <c r="AQ15" i="11"/>
  <c r="AP15" i="11"/>
  <c r="S15" i="11" s="1"/>
  <c r="AO15" i="11"/>
  <c r="Y44" i="11"/>
  <c r="E792" i="3"/>
  <c r="X44" i="11"/>
  <c r="L44" i="11"/>
  <c r="O44" i="11"/>
  <c r="Q44" i="11"/>
  <c r="E794" i="3"/>
  <c r="Z44" i="11"/>
  <c r="K44" i="11"/>
  <c r="Y42" i="11"/>
  <c r="X42" i="11"/>
  <c r="L42" i="11"/>
  <c r="Z42" i="11"/>
  <c r="O42" i="11"/>
  <c r="Q42" i="11"/>
  <c r="E751" i="3"/>
  <c r="E749" i="3"/>
  <c r="K42" i="11"/>
  <c r="Z39" i="11"/>
  <c r="E681" i="3"/>
  <c r="X39" i="11"/>
  <c r="L39" i="11"/>
  <c r="O39" i="11"/>
  <c r="Q39" i="11"/>
  <c r="E683" i="3"/>
  <c r="Y39" i="11"/>
  <c r="K39" i="11"/>
  <c r="E308" i="3"/>
  <c r="T22" i="11"/>
  <c r="AQ22" i="11"/>
  <c r="AP22" i="11"/>
  <c r="AO22" i="11"/>
  <c r="E281" i="3"/>
  <c r="AQ21" i="11"/>
  <c r="AP21" i="11"/>
  <c r="AO21" i="11"/>
  <c r="E262" i="3"/>
  <c r="T20" i="11"/>
  <c r="AQ20" i="11"/>
  <c r="AP20" i="11"/>
  <c r="AO20" i="11"/>
  <c r="E236" i="3"/>
  <c r="T19" i="11"/>
  <c r="AQ19" i="11"/>
  <c r="AP19" i="11"/>
  <c r="AO19" i="11"/>
  <c r="E127" i="3"/>
  <c r="AQ14" i="11"/>
  <c r="AP14" i="11"/>
  <c r="AO14" i="11"/>
  <c r="S14" i="11" s="1"/>
  <c r="E101" i="3"/>
  <c r="E82" i="3"/>
  <c r="AP12" i="11"/>
  <c r="E56" i="3"/>
  <c r="AQ11" i="11"/>
  <c r="AP11" i="11"/>
  <c r="AO11" i="11"/>
  <c r="E511" i="3"/>
  <c r="E556" i="3"/>
  <c r="AF33" i="11"/>
  <c r="AG33" i="11"/>
  <c r="Y47" i="11"/>
  <c r="E853" i="3"/>
  <c r="L47" i="11"/>
  <c r="X47" i="11"/>
  <c r="O47" i="11"/>
  <c r="Q47" i="11"/>
  <c r="Z47" i="11"/>
  <c r="K47" i="11"/>
  <c r="Y45" i="11"/>
  <c r="E810" i="3"/>
  <c r="L45" i="11"/>
  <c r="X45" i="11"/>
  <c r="O45" i="11"/>
  <c r="Q45" i="11"/>
  <c r="Z45" i="11"/>
  <c r="K45" i="11"/>
  <c r="E768" i="3"/>
  <c r="T43" i="11"/>
  <c r="AQ43" i="11"/>
  <c r="AO43" i="11"/>
  <c r="AP43" i="11"/>
  <c r="L38" i="11"/>
  <c r="E663" i="3"/>
  <c r="X38" i="11"/>
  <c r="Y38" i="11"/>
  <c r="O38" i="11"/>
  <c r="Q38" i="11"/>
  <c r="E665" i="3"/>
  <c r="Z38" i="11"/>
  <c r="K38" i="11"/>
  <c r="L18" i="11"/>
  <c r="K18" i="11"/>
  <c r="E216" i="3"/>
  <c r="Z18" i="11"/>
  <c r="O18" i="11"/>
  <c r="Q18" i="11"/>
  <c r="E219" i="3"/>
  <c r="X18" i="11"/>
  <c r="Y18" i="11"/>
  <c r="E750" i="3"/>
  <c r="T42" i="11"/>
  <c r="AQ42" i="11"/>
  <c r="AO42" i="11"/>
  <c r="AP42" i="11"/>
  <c r="K21" i="11"/>
  <c r="E280" i="3"/>
  <c r="L21" i="11"/>
  <c r="X21" i="11"/>
  <c r="Z21" i="11"/>
  <c r="O21" i="11"/>
  <c r="Q21" i="11"/>
  <c r="E283" i="3"/>
  <c r="Y21" i="11"/>
  <c r="K11" i="11"/>
  <c r="L11" i="11"/>
  <c r="O11" i="11"/>
  <c r="Q11" i="11"/>
  <c r="E58" i="3"/>
  <c r="E55" i="3"/>
  <c r="X11" i="11"/>
  <c r="Z11" i="11"/>
  <c r="Y11" i="11"/>
  <c r="L6" i="7"/>
  <c r="S42" i="11"/>
  <c r="R45" i="11"/>
  <c r="S20" i="11"/>
  <c r="T21" i="11"/>
  <c r="S22" i="11"/>
  <c r="R19" i="11"/>
  <c r="R20" i="11"/>
  <c r="S26" i="11"/>
  <c r="E331" i="3"/>
  <c r="AA34" i="11"/>
  <c r="AB34" i="11"/>
  <c r="M34" i="11"/>
  <c r="AC34" i="11"/>
  <c r="AD34" i="11"/>
  <c r="AE34" i="11"/>
  <c r="AJ34" i="11"/>
  <c r="AK34" i="11"/>
  <c r="AL34" i="11"/>
  <c r="AI34" i="11"/>
  <c r="AH34" i="11"/>
  <c r="P26" i="11"/>
  <c r="AD24" i="11"/>
  <c r="AE24" i="11"/>
  <c r="AM25" i="11"/>
  <c r="AN25" i="11"/>
  <c r="AB27" i="11"/>
  <c r="M27" i="11"/>
  <c r="AA27" i="11"/>
  <c r="AC27" i="11"/>
  <c r="AI30" i="11"/>
  <c r="AJ30" i="11"/>
  <c r="AK30" i="11"/>
  <c r="AL30" i="11"/>
  <c r="AH30" i="11"/>
  <c r="R29" i="11"/>
  <c r="P36" i="11"/>
  <c r="AD25" i="11"/>
  <c r="AE25" i="11"/>
  <c r="S27" i="11"/>
  <c r="T27" i="11"/>
  <c r="AN23" i="11"/>
  <c r="AM23" i="11"/>
  <c r="P23" i="11"/>
  <c r="E465" i="3"/>
  <c r="AM40" i="11"/>
  <c r="P40" i="11"/>
  <c r="AN40" i="11"/>
  <c r="AN24" i="11"/>
  <c r="AM24" i="11"/>
  <c r="AJ27" i="11"/>
  <c r="AK27" i="11"/>
  <c r="AL27" i="11"/>
  <c r="AH27" i="11"/>
  <c r="AI27" i="11"/>
  <c r="R27" i="11"/>
  <c r="E490" i="3"/>
  <c r="T30" i="11"/>
  <c r="AC30" i="11"/>
  <c r="M30" i="11"/>
  <c r="AB30" i="11"/>
  <c r="AA30" i="11"/>
  <c r="R30" i="11"/>
  <c r="AF23" i="11"/>
  <c r="AG23" i="11"/>
  <c r="E580" i="3"/>
  <c r="T34" i="11"/>
  <c r="AB29" i="11"/>
  <c r="M29" i="11"/>
  <c r="AC29" i="11"/>
  <c r="AD29" i="11"/>
  <c r="AE29" i="11"/>
  <c r="AA29" i="11"/>
  <c r="T29" i="11"/>
  <c r="E464" i="3"/>
  <c r="AI29" i="11"/>
  <c r="AH29" i="11"/>
  <c r="AJ29" i="11"/>
  <c r="AK29" i="11"/>
  <c r="AL29" i="11"/>
  <c r="E491" i="3"/>
  <c r="AI11" i="11"/>
  <c r="AH11" i="11"/>
  <c r="AJ11" i="11"/>
  <c r="AK11" i="11"/>
  <c r="AL11" i="11"/>
  <c r="AI21" i="11"/>
  <c r="AH21" i="11"/>
  <c r="AJ21" i="11"/>
  <c r="AK21" i="11"/>
  <c r="AL21" i="11"/>
  <c r="M21" i="11"/>
  <c r="AA21" i="11"/>
  <c r="AC21" i="11"/>
  <c r="AB21" i="11"/>
  <c r="E753" i="3"/>
  <c r="M38" i="11"/>
  <c r="AB38" i="11"/>
  <c r="AA38" i="11"/>
  <c r="AC38" i="11"/>
  <c r="AD38" i="11"/>
  <c r="AE38" i="11"/>
  <c r="AB45" i="11"/>
  <c r="M45" i="11"/>
  <c r="AC45" i="11"/>
  <c r="AD45" i="11"/>
  <c r="AE45" i="11"/>
  <c r="AA45" i="11"/>
  <c r="E855" i="3"/>
  <c r="T47" i="11"/>
  <c r="E265" i="3"/>
  <c r="R11" i="11"/>
  <c r="AA11" i="11"/>
  <c r="AC11" i="11"/>
  <c r="M11" i="11"/>
  <c r="AB11" i="11"/>
  <c r="R21" i="11"/>
  <c r="R18" i="11"/>
  <c r="AA18" i="11"/>
  <c r="AC18" i="11"/>
  <c r="M18" i="11"/>
  <c r="AB18" i="11"/>
  <c r="R38" i="11"/>
  <c r="AH38" i="11"/>
  <c r="AJ38" i="11"/>
  <c r="AK38" i="11"/>
  <c r="AL38" i="11"/>
  <c r="AI38" i="11"/>
  <c r="S43" i="11"/>
  <c r="E771" i="3"/>
  <c r="T45" i="11"/>
  <c r="E812" i="3"/>
  <c r="AJ45" i="11"/>
  <c r="AK45" i="11"/>
  <c r="AL45" i="11"/>
  <c r="AI45" i="11"/>
  <c r="AH45" i="11"/>
  <c r="AB47" i="11"/>
  <c r="M47" i="11"/>
  <c r="AC47" i="11"/>
  <c r="AD47" i="11"/>
  <c r="AE47" i="11"/>
  <c r="AA47" i="11"/>
  <c r="R47" i="11"/>
  <c r="S11" i="11"/>
  <c r="T11" i="11"/>
  <c r="S19" i="11"/>
  <c r="E266" i="3"/>
  <c r="S21" i="11"/>
  <c r="E312" i="3"/>
  <c r="R39" i="11"/>
  <c r="AB42" i="11"/>
  <c r="M42" i="11"/>
  <c r="AC42" i="11"/>
  <c r="AD42" i="11"/>
  <c r="AE42" i="11"/>
  <c r="AA42" i="11"/>
  <c r="R42" i="11"/>
  <c r="R44" i="11"/>
  <c r="S16" i="11"/>
  <c r="O11" i="7" s="1"/>
  <c r="S18" i="11"/>
  <c r="E447" i="3"/>
  <c r="S37" i="11"/>
  <c r="T38" i="11"/>
  <c r="AB46" i="11"/>
  <c r="M46" i="11"/>
  <c r="AC46" i="11"/>
  <c r="AD46" i="11"/>
  <c r="AE46" i="11"/>
  <c r="AA46" i="11"/>
  <c r="R46" i="11"/>
  <c r="M12" i="11"/>
  <c r="AB14" i="11"/>
  <c r="AC19" i="11"/>
  <c r="AB19" i="11"/>
  <c r="AD19" i="11"/>
  <c r="AE19" i="11"/>
  <c r="M19" i="11"/>
  <c r="AA19" i="11"/>
  <c r="AI20" i="11"/>
  <c r="AH20" i="11"/>
  <c r="AJ20" i="11"/>
  <c r="AK20" i="11"/>
  <c r="AL20" i="11"/>
  <c r="AC20" i="11"/>
  <c r="AB20" i="11"/>
  <c r="AA20" i="11"/>
  <c r="M20" i="11"/>
  <c r="S39" i="11"/>
  <c r="S44" i="11"/>
  <c r="T44" i="11"/>
  <c r="AH15" i="11"/>
  <c r="AI15" i="11"/>
  <c r="AJ15" i="11"/>
  <c r="AK15" i="11"/>
  <c r="AL15" i="11" s="1"/>
  <c r="AC15" i="11"/>
  <c r="AD15" i="11" s="1"/>
  <c r="AE15" i="11" s="1"/>
  <c r="AA15" i="11"/>
  <c r="M15" i="11"/>
  <c r="AB15" i="11"/>
  <c r="R15" i="11"/>
  <c r="N10" i="7" s="1"/>
  <c r="R16" i="11"/>
  <c r="AC16" i="11"/>
  <c r="AB16" i="11"/>
  <c r="AA16" i="11"/>
  <c r="M16" i="11"/>
  <c r="R17" i="11"/>
  <c r="N12" i="7" s="1"/>
  <c r="AA17" i="11"/>
  <c r="E402" i="3"/>
  <c r="E752" i="3"/>
  <c r="AJ18" i="11"/>
  <c r="AH18" i="11"/>
  <c r="AI18" i="11"/>
  <c r="AK18" i="11" s="1"/>
  <c r="AL18" i="11" s="1"/>
  <c r="AJ47" i="11"/>
  <c r="AK47" i="11"/>
  <c r="AL47" i="11"/>
  <c r="AI47" i="11"/>
  <c r="AH47" i="11"/>
  <c r="E240" i="3"/>
  <c r="E285" i="3"/>
  <c r="E311" i="3"/>
  <c r="AB39" i="11"/>
  <c r="M39" i="11"/>
  <c r="AC39" i="11"/>
  <c r="AD39" i="11"/>
  <c r="AE39" i="11"/>
  <c r="AA39" i="11"/>
  <c r="AJ39" i="11"/>
  <c r="AK39" i="11"/>
  <c r="AL39" i="11"/>
  <c r="AH39" i="11"/>
  <c r="AI39" i="11"/>
  <c r="AJ42" i="11"/>
  <c r="AK42" i="11"/>
  <c r="AL42" i="11"/>
  <c r="AI42" i="11"/>
  <c r="AH42" i="11"/>
  <c r="AB44" i="11"/>
  <c r="M44" i="11"/>
  <c r="AC44" i="11"/>
  <c r="AD44" i="11"/>
  <c r="AE44" i="11"/>
  <c r="AA44" i="11"/>
  <c r="AJ44" i="11"/>
  <c r="AK44" i="11"/>
  <c r="AL44" i="11"/>
  <c r="AI44" i="11"/>
  <c r="AH44" i="11"/>
  <c r="T18" i="11"/>
  <c r="E446" i="3"/>
  <c r="E642" i="3"/>
  <c r="E666" i="3"/>
  <c r="AB43" i="11"/>
  <c r="M43" i="11"/>
  <c r="AC43" i="11"/>
  <c r="AD43" i="11"/>
  <c r="AE43" i="11"/>
  <c r="AA43" i="11"/>
  <c r="AJ43" i="11"/>
  <c r="AK43" i="11"/>
  <c r="AL43" i="11"/>
  <c r="AI43" i="11"/>
  <c r="AH43" i="11"/>
  <c r="R43" i="11"/>
  <c r="E837" i="3"/>
  <c r="T46" i="11"/>
  <c r="AJ46" i="11"/>
  <c r="AK46" i="11"/>
  <c r="AL46" i="11"/>
  <c r="AI46" i="11"/>
  <c r="AH46" i="11"/>
  <c r="AH12" i="11"/>
  <c r="AI12" i="11"/>
  <c r="AJ12" i="11"/>
  <c r="AK12" i="11" s="1"/>
  <c r="AL12" i="11" s="1"/>
  <c r="AB13" i="11"/>
  <c r="AC13" i="11"/>
  <c r="AD13" i="11" s="1"/>
  <c r="AE13" i="11" s="1"/>
  <c r="AH14" i="11"/>
  <c r="AI14" i="11"/>
  <c r="AJ14" i="11"/>
  <c r="AK14" i="11" s="1"/>
  <c r="AL14" i="11" s="1"/>
  <c r="AJ19" i="11"/>
  <c r="AI19" i="11"/>
  <c r="AK19" i="11" s="1"/>
  <c r="AL19" i="11" s="1"/>
  <c r="AH19" i="11"/>
  <c r="R22" i="11"/>
  <c r="AI22" i="11"/>
  <c r="AJ22" i="11"/>
  <c r="AK22" i="11"/>
  <c r="AL22" i="11"/>
  <c r="AH22" i="11"/>
  <c r="AA22" i="11"/>
  <c r="AC22" i="11"/>
  <c r="M22" i="11"/>
  <c r="AB22" i="11"/>
  <c r="T39" i="11"/>
  <c r="AI16" i="11"/>
  <c r="AH16" i="11"/>
  <c r="AJ16" i="11"/>
  <c r="AK16" i="11" s="1"/>
  <c r="AL16" i="11" s="1"/>
  <c r="AJ17" i="11"/>
  <c r="AH17" i="11"/>
  <c r="AI17" i="11"/>
  <c r="E401" i="3"/>
  <c r="AN29" i="11"/>
  <c r="AM29" i="11"/>
  <c r="P29" i="11"/>
  <c r="E466" i="3"/>
  <c r="AF29" i="11"/>
  <c r="AG29" i="11"/>
  <c r="E492" i="3"/>
  <c r="P24" i="11"/>
  <c r="E420" i="3"/>
  <c r="AD27" i="11"/>
  <c r="AE27" i="11"/>
  <c r="P25" i="11"/>
  <c r="AF34" i="11"/>
  <c r="AG34" i="11"/>
  <c r="E581" i="3"/>
  <c r="AD30" i="11"/>
  <c r="AE30" i="11"/>
  <c r="AM27" i="11"/>
  <c r="AN27" i="11"/>
  <c r="E421" i="3"/>
  <c r="AG25" i="11"/>
  <c r="AF25" i="11"/>
  <c r="AN30" i="11"/>
  <c r="AM30" i="11"/>
  <c r="AG24" i="11"/>
  <c r="AF24" i="11"/>
  <c r="AN34" i="11"/>
  <c r="AM34" i="11"/>
  <c r="E685" i="3"/>
  <c r="AM22" i="11"/>
  <c r="P22" i="11"/>
  <c r="AN22" i="11"/>
  <c r="AM46" i="11"/>
  <c r="P46" i="11"/>
  <c r="AN46" i="11"/>
  <c r="AM43" i="11"/>
  <c r="P43" i="11"/>
  <c r="AN43" i="11"/>
  <c r="AD22" i="11"/>
  <c r="AE22" i="11"/>
  <c r="E839" i="3"/>
  <c r="AN42" i="11"/>
  <c r="AM42" i="11"/>
  <c r="P42" i="11"/>
  <c r="AM47" i="11"/>
  <c r="AN47" i="11"/>
  <c r="AD16" i="11"/>
  <c r="AE16" i="11" s="1"/>
  <c r="E796" i="3"/>
  <c r="E684" i="3"/>
  <c r="AD20" i="11"/>
  <c r="AE20" i="11"/>
  <c r="E667" i="3"/>
  <c r="AF42" i="11"/>
  <c r="AG42" i="11"/>
  <c r="E59" i="3"/>
  <c r="O6" i="7"/>
  <c r="AM45" i="11"/>
  <c r="AN45" i="11"/>
  <c r="E814" i="3"/>
  <c r="E770" i="3"/>
  <c r="AN38" i="11"/>
  <c r="AM38" i="11"/>
  <c r="E857" i="3"/>
  <c r="AF38" i="11"/>
  <c r="AG38" i="11"/>
  <c r="AD21" i="11"/>
  <c r="AE21" i="11"/>
  <c r="AN11" i="11"/>
  <c r="AM11" i="11"/>
  <c r="AF43" i="11"/>
  <c r="AG43" i="11"/>
  <c r="E221" i="3"/>
  <c r="AM44" i="11"/>
  <c r="AN44" i="11"/>
  <c r="AF44" i="11"/>
  <c r="AG44" i="11"/>
  <c r="AN39" i="11"/>
  <c r="AM39" i="11"/>
  <c r="AF39" i="11"/>
  <c r="AG39" i="11"/>
  <c r="N11" i="7"/>
  <c r="E795" i="3"/>
  <c r="AM20" i="11"/>
  <c r="AN20" i="11"/>
  <c r="AF46" i="11"/>
  <c r="AG46" i="11"/>
  <c r="E641" i="3"/>
  <c r="E220" i="3"/>
  <c r="E175" i="3"/>
  <c r="E284" i="3"/>
  <c r="E239" i="3"/>
  <c r="E60" i="3"/>
  <c r="M6" i="7"/>
  <c r="AF47" i="11"/>
  <c r="AG47" i="11"/>
  <c r="AD18" i="11"/>
  <c r="AE18" i="11"/>
  <c r="AD11" i="11"/>
  <c r="AE11" i="11"/>
  <c r="N6" i="7"/>
  <c r="AF45" i="11"/>
  <c r="AG45" i="11"/>
  <c r="AN21" i="11"/>
  <c r="AM21" i="11"/>
  <c r="P21" i="11"/>
  <c r="P20" i="11"/>
  <c r="P44" i="11"/>
  <c r="P38" i="11"/>
  <c r="P45" i="11"/>
  <c r="P47" i="11"/>
  <c r="P34" i="11"/>
  <c r="P30" i="11"/>
  <c r="P27" i="11"/>
  <c r="AG27" i="11"/>
  <c r="AF27" i="11"/>
  <c r="AF30" i="11"/>
  <c r="AG30" i="11"/>
  <c r="AG18" i="11"/>
  <c r="AF18" i="11"/>
  <c r="P39" i="11"/>
  <c r="P11" i="11"/>
  <c r="AG21" i="11"/>
  <c r="AF21" i="11"/>
  <c r="AG20" i="11"/>
  <c r="AF20" i="11"/>
  <c r="AF11" i="11"/>
  <c r="AG11" i="11"/>
  <c r="AG22" i="11"/>
  <c r="AF22" i="11"/>
  <c r="AF19" i="11"/>
  <c r="AG19" i="11"/>
  <c r="I12" i="1"/>
  <c r="O12" i="1" s="1"/>
  <c r="Q12" i="1" s="1"/>
  <c r="B84" i="3" s="1"/>
  <c r="J12" i="1"/>
  <c r="B82" i="3" s="1"/>
  <c r="B7" i="10"/>
  <c r="B7" i="9"/>
  <c r="F12" i="1"/>
  <c r="B78" i="3"/>
  <c r="AO12" i="1"/>
  <c r="X12" i="1"/>
  <c r="R12" i="1" s="1"/>
  <c r="Z12" i="1"/>
  <c r="Y12" i="1"/>
  <c r="L12" i="1"/>
  <c r="AH12" i="1" s="1"/>
  <c r="B81" i="3"/>
  <c r="G7" i="7"/>
  <c r="S7" i="7" s="1"/>
  <c r="K12" i="1"/>
  <c r="M12" i="1" s="1"/>
  <c r="I13" i="1"/>
  <c r="Y13" i="1" s="1"/>
  <c r="R13" i="1" s="1"/>
  <c r="J13" i="1"/>
  <c r="AQ13" i="1" s="1"/>
  <c r="B8" i="10"/>
  <c r="B8" i="9"/>
  <c r="F13" i="1"/>
  <c r="B97" i="3" s="1"/>
  <c r="AP13" i="1"/>
  <c r="O13" i="1"/>
  <c r="Q13" i="1" s="1"/>
  <c r="X13" i="1"/>
  <c r="Z13" i="1"/>
  <c r="L13" i="1"/>
  <c r="AJ13" i="1" s="1"/>
  <c r="AK13" i="1" s="1"/>
  <c r="AL13" i="1" s="1"/>
  <c r="B100" i="3"/>
  <c r="G8" i="7"/>
  <c r="S8" i="7" s="1"/>
  <c r="K13" i="1"/>
  <c r="AB13" i="1" s="1"/>
  <c r="I14" i="1"/>
  <c r="L14" i="1" s="1"/>
  <c r="J14" i="1"/>
  <c r="AO14" i="1" s="1"/>
  <c r="B9" i="10"/>
  <c r="B9" i="9"/>
  <c r="F14" i="1"/>
  <c r="B123" i="3"/>
  <c r="AB12" i="1"/>
  <c r="G9" i="7"/>
  <c r="S9" i="7"/>
  <c r="I15" i="1"/>
  <c r="Y15" i="1" s="1"/>
  <c r="J15" i="1"/>
  <c r="AQ15" i="1" s="1"/>
  <c r="B10" i="10"/>
  <c r="B10" i="9"/>
  <c r="F15" i="1"/>
  <c r="B142" i="3" s="1"/>
  <c r="M13" i="1"/>
  <c r="AI13" i="1"/>
  <c r="I16" i="1"/>
  <c r="X16" i="1" s="1"/>
  <c r="J16" i="1"/>
  <c r="AP16" i="1" s="1"/>
  <c r="B11" i="10"/>
  <c r="B11" i="9"/>
  <c r="F16" i="1"/>
  <c r="B168" i="3"/>
  <c r="B146" i="3"/>
  <c r="K15" i="1"/>
  <c r="AC15" i="1" s="1"/>
  <c r="I17" i="1"/>
  <c r="Y17" i="1" s="1"/>
  <c r="J17" i="1"/>
  <c r="AQ17" i="1" s="1"/>
  <c r="B12" i="10"/>
  <c r="B12" i="9"/>
  <c r="F17" i="1"/>
  <c r="B187" i="3" s="1"/>
  <c r="B172" i="3"/>
  <c r="O16" i="1"/>
  <c r="Q16" i="1" s="1"/>
  <c r="I18" i="1"/>
  <c r="B13" i="9"/>
  <c r="J18" i="1"/>
  <c r="B13" i="10"/>
  <c r="F18" i="1"/>
  <c r="B213" i="3"/>
  <c r="B191" i="3"/>
  <c r="AO17" i="1"/>
  <c r="B217" i="3"/>
  <c r="AQ18" i="1"/>
  <c r="AP18" i="1"/>
  <c r="AO18" i="1"/>
  <c r="S18" i="1"/>
  <c r="O18" i="1"/>
  <c r="Q18" i="1"/>
  <c r="B219" i="3"/>
  <c r="Z18" i="1"/>
  <c r="X18" i="1"/>
  <c r="Y18" i="1"/>
  <c r="L18" i="1"/>
  <c r="B216" i="3"/>
  <c r="K18" i="1"/>
  <c r="I19" i="1"/>
  <c r="B14" i="10"/>
  <c r="B14" i="9"/>
  <c r="J19" i="1"/>
  <c r="F19" i="1"/>
  <c r="B232" i="3"/>
  <c r="B236" i="3"/>
  <c r="AQ19" i="1"/>
  <c r="AP19" i="1"/>
  <c r="AO19" i="1"/>
  <c r="S19" i="1"/>
  <c r="I20" i="1"/>
  <c r="B15" i="9"/>
  <c r="J20" i="1"/>
  <c r="F20" i="1"/>
  <c r="B258" i="3"/>
  <c r="B15" i="10"/>
  <c r="Y19" i="1"/>
  <c r="Z19" i="1"/>
  <c r="L19" i="1"/>
  <c r="B235" i="3"/>
  <c r="X19" i="1"/>
  <c r="R19" i="1"/>
  <c r="O19" i="1"/>
  <c r="Q19" i="1"/>
  <c r="B238" i="3"/>
  <c r="K19" i="1"/>
  <c r="AA18" i="1"/>
  <c r="AC18" i="1"/>
  <c r="M18" i="1"/>
  <c r="AB18" i="1"/>
  <c r="AJ18" i="1"/>
  <c r="AI18" i="1"/>
  <c r="AK18" i="1" s="1"/>
  <c r="AL18" i="1" s="1"/>
  <c r="AH18" i="1"/>
  <c r="R18" i="1"/>
  <c r="B220" i="3"/>
  <c r="E223" i="3"/>
  <c r="T18" i="1"/>
  <c r="B221" i="3"/>
  <c r="AD18" i="1"/>
  <c r="AE18" i="1"/>
  <c r="AA19" i="1"/>
  <c r="AC19" i="1"/>
  <c r="AB19" i="1"/>
  <c r="M19" i="1"/>
  <c r="AJ19" i="1"/>
  <c r="AH19" i="1"/>
  <c r="AI19" i="1"/>
  <c r="AK19" i="1" s="1"/>
  <c r="AL19" i="1" s="1"/>
  <c r="B262" i="3"/>
  <c r="AQ20" i="1"/>
  <c r="AP20" i="1"/>
  <c r="AO20" i="1"/>
  <c r="S20" i="1"/>
  <c r="J21" i="1"/>
  <c r="B16" i="9"/>
  <c r="F21" i="1"/>
  <c r="B277" i="3"/>
  <c r="B16" i="10"/>
  <c r="I21" i="1"/>
  <c r="O20" i="1"/>
  <c r="Q20" i="1"/>
  <c r="B263" i="3"/>
  <c r="Z20" i="1"/>
  <c r="L20" i="1"/>
  <c r="X20" i="1"/>
  <c r="B261" i="3"/>
  <c r="Y20" i="1"/>
  <c r="K20" i="1"/>
  <c r="B239" i="3"/>
  <c r="E242" i="3"/>
  <c r="T19" i="1"/>
  <c r="B240" i="3"/>
  <c r="AC20" i="1"/>
  <c r="AB20" i="1"/>
  <c r="AA20" i="1"/>
  <c r="M20" i="1"/>
  <c r="R20" i="1"/>
  <c r="AI20" i="1"/>
  <c r="AJ20" i="1"/>
  <c r="AK20" i="1"/>
  <c r="AL20" i="1"/>
  <c r="AH20" i="1"/>
  <c r="I22" i="1"/>
  <c r="B17" i="9"/>
  <c r="J22" i="1"/>
  <c r="F22" i="1"/>
  <c r="B304" i="3"/>
  <c r="B17" i="10"/>
  <c r="Y21" i="1"/>
  <c r="Z21" i="1"/>
  <c r="B280" i="3"/>
  <c r="O21" i="1"/>
  <c r="Q21" i="1"/>
  <c r="B283" i="3"/>
  <c r="X21" i="1"/>
  <c r="R21" i="1"/>
  <c r="L21" i="1"/>
  <c r="K21" i="1"/>
  <c r="B281" i="3"/>
  <c r="AQ21" i="1"/>
  <c r="AP21" i="1"/>
  <c r="AO21" i="1"/>
  <c r="S21" i="1"/>
  <c r="T21" i="1"/>
  <c r="B265" i="3"/>
  <c r="E268" i="3"/>
  <c r="T20" i="1"/>
  <c r="AD19" i="1"/>
  <c r="AE19" i="1"/>
  <c r="AF18" i="1"/>
  <c r="AG18" i="1"/>
  <c r="B223" i="3"/>
  <c r="AG19" i="1"/>
  <c r="AF19" i="1"/>
  <c r="B266" i="3"/>
  <c r="B285" i="3"/>
  <c r="B284" i="3"/>
  <c r="E287" i="3"/>
  <c r="M21" i="1"/>
  <c r="AA21" i="1"/>
  <c r="AC21" i="1"/>
  <c r="AB21" i="1"/>
  <c r="AJ21" i="1"/>
  <c r="AI21" i="1"/>
  <c r="AK21" i="1" s="1"/>
  <c r="AL21" i="1" s="1"/>
  <c r="AH21" i="1"/>
  <c r="B308" i="3"/>
  <c r="AQ22" i="1"/>
  <c r="AP22" i="1"/>
  <c r="AO22" i="1"/>
  <c r="S22" i="1"/>
  <c r="J23" i="1"/>
  <c r="B18" i="9"/>
  <c r="F23" i="1"/>
  <c r="B323" i="3"/>
  <c r="I23" i="1"/>
  <c r="B18" i="10"/>
  <c r="O22" i="1"/>
  <c r="Q22" i="1"/>
  <c r="B310" i="3"/>
  <c r="Z22" i="1"/>
  <c r="L22" i="1"/>
  <c r="X22" i="1"/>
  <c r="Y22" i="1"/>
  <c r="B307" i="3"/>
  <c r="K22" i="1"/>
  <c r="AM20" i="1"/>
  <c r="AN20" i="1"/>
  <c r="AD20" i="1"/>
  <c r="AE20" i="1"/>
  <c r="B242" i="3"/>
  <c r="AG20" i="1"/>
  <c r="AF20" i="1"/>
  <c r="P20" i="1"/>
  <c r="M22" i="1"/>
  <c r="AB22" i="1"/>
  <c r="AC22" i="1"/>
  <c r="AD22" i="1"/>
  <c r="AE22" i="1"/>
  <c r="AA22" i="1"/>
  <c r="R22" i="1"/>
  <c r="AI22" i="1"/>
  <c r="AJ22" i="1"/>
  <c r="AK22" i="1"/>
  <c r="AL22" i="1"/>
  <c r="AH22" i="1"/>
  <c r="J24" i="1"/>
  <c r="I24" i="1"/>
  <c r="B19" i="9"/>
  <c r="B19" i="10"/>
  <c r="F24" i="1"/>
  <c r="B349" i="3"/>
  <c r="Y23" i="1"/>
  <c r="Z23" i="1"/>
  <c r="B326" i="3"/>
  <c r="L23" i="1"/>
  <c r="O23" i="1"/>
  <c r="Q23" i="1"/>
  <c r="B329" i="3"/>
  <c r="X23" i="1"/>
  <c r="R23" i="1"/>
  <c r="K23" i="1"/>
  <c r="B327" i="3"/>
  <c r="AQ23" i="1"/>
  <c r="AP23" i="1"/>
  <c r="AO23" i="1"/>
  <c r="S23" i="1"/>
  <c r="T23" i="1"/>
  <c r="B311" i="3"/>
  <c r="E314" i="3"/>
  <c r="T22" i="1"/>
  <c r="AD21" i="1"/>
  <c r="AE21" i="1"/>
  <c r="B287" i="3"/>
  <c r="B268" i="3"/>
  <c r="AG21" i="1"/>
  <c r="AF21" i="1"/>
  <c r="B312" i="3"/>
  <c r="B331" i="3"/>
  <c r="B330" i="3"/>
  <c r="E333" i="3"/>
  <c r="M23" i="1"/>
  <c r="AA23" i="1"/>
  <c r="AC23" i="1"/>
  <c r="AB23" i="1"/>
  <c r="AI23" i="1"/>
  <c r="AH23" i="1"/>
  <c r="AJ23" i="1"/>
  <c r="AK23" i="1"/>
  <c r="AL23" i="1"/>
  <c r="I25" i="1"/>
  <c r="B20" i="10"/>
  <c r="B20" i="9"/>
  <c r="J25" i="1"/>
  <c r="F25" i="1"/>
  <c r="B368" i="3"/>
  <c r="X24" i="1"/>
  <c r="Y24" i="1"/>
  <c r="B352" i="3"/>
  <c r="O24" i="1"/>
  <c r="Q24" i="1"/>
  <c r="B355" i="3"/>
  <c r="Z24" i="1"/>
  <c r="L24" i="1"/>
  <c r="K24" i="1"/>
  <c r="B353" i="3"/>
  <c r="T24" i="1"/>
  <c r="AQ24" i="1"/>
  <c r="AP24" i="1"/>
  <c r="AO24" i="1"/>
  <c r="S24" i="1"/>
  <c r="AM22" i="1"/>
  <c r="AN22" i="1"/>
  <c r="AG22" i="1"/>
  <c r="AF22" i="1"/>
  <c r="P22" i="1"/>
  <c r="B356" i="3"/>
  <c r="E359" i="3"/>
  <c r="B357" i="3"/>
  <c r="AB24" i="1"/>
  <c r="AA24" i="1"/>
  <c r="M24" i="1"/>
  <c r="AC24" i="1"/>
  <c r="AD24" i="1"/>
  <c r="AE24" i="1"/>
  <c r="AH24" i="1"/>
  <c r="AI24" i="1"/>
  <c r="AJ24" i="1"/>
  <c r="AK24" i="1"/>
  <c r="AL24" i="1"/>
  <c r="R24" i="1"/>
  <c r="B372" i="3"/>
  <c r="AQ25" i="1"/>
  <c r="AP25" i="1"/>
  <c r="AO25" i="1"/>
  <c r="S25" i="1"/>
  <c r="J26" i="1"/>
  <c r="B21" i="10"/>
  <c r="F26" i="1"/>
  <c r="B394" i="3"/>
  <c r="I26" i="1"/>
  <c r="B21" i="9"/>
  <c r="O25" i="1"/>
  <c r="Q25" i="1"/>
  <c r="B374" i="3"/>
  <c r="X25" i="1"/>
  <c r="Y25" i="1"/>
  <c r="B371" i="3"/>
  <c r="Z25" i="1"/>
  <c r="L25" i="1"/>
  <c r="K25" i="1"/>
  <c r="AM23" i="1"/>
  <c r="AN23" i="1"/>
  <c r="AD23" i="1"/>
  <c r="AE23" i="1"/>
  <c r="B333" i="3"/>
  <c r="B314" i="3"/>
  <c r="AF23" i="1"/>
  <c r="AG23" i="1"/>
  <c r="P23" i="1"/>
  <c r="AB25" i="1"/>
  <c r="M25" i="1"/>
  <c r="AA25" i="1"/>
  <c r="AC25" i="1"/>
  <c r="AD25" i="1"/>
  <c r="AE25" i="1"/>
  <c r="AH25" i="1"/>
  <c r="AJ25" i="1"/>
  <c r="AK25" i="1"/>
  <c r="AL25" i="1"/>
  <c r="AI25" i="1"/>
  <c r="R25" i="1"/>
  <c r="J27" i="1"/>
  <c r="B22" i="9"/>
  <c r="F27" i="1"/>
  <c r="B413" i="3"/>
  <c r="I27" i="1"/>
  <c r="B22" i="10"/>
  <c r="O26" i="1"/>
  <c r="Q26" i="1"/>
  <c r="B400" i="3"/>
  <c r="Z26" i="1"/>
  <c r="L26" i="1"/>
  <c r="Y26" i="1"/>
  <c r="X26" i="1"/>
  <c r="R26" i="1"/>
  <c r="B397" i="3"/>
  <c r="K26" i="1"/>
  <c r="B398" i="3"/>
  <c r="AQ26" i="1"/>
  <c r="AP26" i="1"/>
  <c r="AO26" i="1"/>
  <c r="S26" i="1"/>
  <c r="T26" i="1"/>
  <c r="T25" i="1"/>
  <c r="B375" i="3"/>
  <c r="E378" i="3"/>
  <c r="AN24" i="1"/>
  <c r="AM24" i="1"/>
  <c r="P24" i="1"/>
  <c r="AG24" i="1"/>
  <c r="AF24" i="1"/>
  <c r="B359" i="3"/>
  <c r="B376" i="3"/>
  <c r="B402" i="3"/>
  <c r="B401" i="3"/>
  <c r="E404" i="3"/>
  <c r="M26" i="1"/>
  <c r="AA26" i="1"/>
  <c r="AB26" i="1"/>
  <c r="AC26" i="1"/>
  <c r="AD26" i="1"/>
  <c r="AE26" i="1"/>
  <c r="AJ26" i="1"/>
  <c r="AK26" i="1"/>
  <c r="AL26" i="1"/>
  <c r="AI26" i="1"/>
  <c r="AH26" i="1"/>
  <c r="J28" i="1"/>
  <c r="B23" i="10"/>
  <c r="F28" i="1"/>
  <c r="B439" i="3"/>
  <c r="I28" i="1"/>
  <c r="B23" i="9"/>
  <c r="O27" i="1"/>
  <c r="Q27" i="1"/>
  <c r="B419" i="3"/>
  <c r="X27" i="1"/>
  <c r="B416" i="3"/>
  <c r="Z27" i="1"/>
  <c r="Y27" i="1"/>
  <c r="L27" i="1"/>
  <c r="K27" i="1"/>
  <c r="AQ27" i="1"/>
  <c r="T27" i="1"/>
  <c r="B417" i="3"/>
  <c r="AO27" i="1"/>
  <c r="AP27" i="1"/>
  <c r="AM25" i="1"/>
  <c r="AN25" i="1"/>
  <c r="AG25" i="1"/>
  <c r="AF25" i="1"/>
  <c r="P25" i="1"/>
  <c r="S27" i="1"/>
  <c r="B421" i="3"/>
  <c r="AA27" i="1"/>
  <c r="AC27" i="1"/>
  <c r="AB27" i="1"/>
  <c r="M27" i="1"/>
  <c r="AH27" i="1"/>
  <c r="AI27" i="1"/>
  <c r="AJ27" i="1"/>
  <c r="AK27" i="1"/>
  <c r="AL27" i="1"/>
  <c r="R27" i="1"/>
  <c r="I29" i="1"/>
  <c r="B24" i="10"/>
  <c r="J29" i="1"/>
  <c r="F29" i="1"/>
  <c r="B458" i="3"/>
  <c r="B24" i="9"/>
  <c r="X28" i="1"/>
  <c r="Y28" i="1"/>
  <c r="L28" i="1"/>
  <c r="B442" i="3"/>
  <c r="O28" i="1"/>
  <c r="Q28" i="1"/>
  <c r="B445" i="3"/>
  <c r="Z28" i="1"/>
  <c r="K28" i="1"/>
  <c r="AQ28" i="1"/>
  <c r="B443" i="3"/>
  <c r="AO28" i="1"/>
  <c r="AP28" i="1"/>
  <c r="T28" i="1"/>
  <c r="AN26" i="1"/>
  <c r="AM26" i="1"/>
  <c r="P26" i="1"/>
  <c r="AG26" i="1"/>
  <c r="AF26" i="1"/>
  <c r="B404" i="3"/>
  <c r="B378" i="3"/>
  <c r="B447" i="3"/>
  <c r="S28" i="1"/>
  <c r="AB28" i="1"/>
  <c r="M28" i="1"/>
  <c r="AC28" i="1"/>
  <c r="AD28" i="1"/>
  <c r="AE28" i="1"/>
  <c r="AA28" i="1"/>
  <c r="AH28" i="1"/>
  <c r="AJ28" i="1"/>
  <c r="AK28" i="1"/>
  <c r="AL28" i="1"/>
  <c r="AI28" i="1"/>
  <c r="R28" i="1"/>
  <c r="B462" i="3"/>
  <c r="AQ29" i="1"/>
  <c r="AP29" i="1"/>
  <c r="AO29" i="1"/>
  <c r="S29" i="1"/>
  <c r="J30" i="1"/>
  <c r="B25" i="10"/>
  <c r="F30" i="1"/>
  <c r="B484" i="3"/>
  <c r="I30" i="1"/>
  <c r="B25" i="9"/>
  <c r="O29" i="1"/>
  <c r="Q29" i="1"/>
  <c r="B464" i="3"/>
  <c r="X29" i="1"/>
  <c r="Z29" i="1"/>
  <c r="L29" i="1"/>
  <c r="Y29" i="1"/>
  <c r="B461" i="3"/>
  <c r="K29" i="1"/>
  <c r="AM27" i="1"/>
  <c r="AN27" i="1"/>
  <c r="AD27" i="1"/>
  <c r="AE27" i="1"/>
  <c r="B423" i="3"/>
  <c r="B420" i="3"/>
  <c r="E423" i="3"/>
  <c r="AG27" i="1"/>
  <c r="AF27" i="1"/>
  <c r="P27" i="1"/>
  <c r="AC29" i="1"/>
  <c r="AB29" i="1"/>
  <c r="M29" i="1"/>
  <c r="AA29" i="1"/>
  <c r="AJ29" i="1"/>
  <c r="AK29" i="1"/>
  <c r="AL29" i="1"/>
  <c r="AH29" i="1"/>
  <c r="AI29" i="1"/>
  <c r="R29" i="1"/>
  <c r="I31" i="1"/>
  <c r="B26" i="10"/>
  <c r="J31" i="1"/>
  <c r="B26" i="9"/>
  <c r="F31" i="1"/>
  <c r="B503" i="3"/>
  <c r="X30" i="1"/>
  <c r="Y30" i="1"/>
  <c r="B487" i="3"/>
  <c r="O30" i="1"/>
  <c r="Q30" i="1"/>
  <c r="B490" i="3"/>
  <c r="Z30" i="1"/>
  <c r="L30" i="1"/>
  <c r="K30" i="1"/>
  <c r="T30" i="1"/>
  <c r="B488" i="3"/>
  <c r="AQ30" i="1"/>
  <c r="AP30" i="1"/>
  <c r="AO30" i="1"/>
  <c r="S30" i="1"/>
  <c r="B465" i="3"/>
  <c r="E468" i="3"/>
  <c r="T29" i="1"/>
  <c r="AM28" i="1"/>
  <c r="AN28" i="1"/>
  <c r="AG28" i="1"/>
  <c r="AF28" i="1"/>
  <c r="B446" i="3"/>
  <c r="E449" i="3"/>
  <c r="B449" i="3"/>
  <c r="P28" i="1"/>
  <c r="B466" i="3"/>
  <c r="B491" i="3"/>
  <c r="E494" i="3"/>
  <c r="B492" i="3"/>
  <c r="AB30" i="1"/>
  <c r="AC30" i="1"/>
  <c r="AD30" i="1"/>
  <c r="AE30" i="1"/>
  <c r="AA30" i="1"/>
  <c r="M30" i="1"/>
  <c r="AJ30" i="1"/>
  <c r="AK30" i="1"/>
  <c r="AL30" i="1"/>
  <c r="AI30" i="1"/>
  <c r="AH30" i="1"/>
  <c r="R30" i="1"/>
  <c r="B507" i="3"/>
  <c r="AQ31" i="1"/>
  <c r="AP31" i="1"/>
  <c r="AO31" i="1"/>
  <c r="S31" i="1"/>
  <c r="I32" i="1"/>
  <c r="B27" i="9"/>
  <c r="J32" i="1"/>
  <c r="B27" i="10"/>
  <c r="F32" i="1"/>
  <c r="B529" i="3"/>
  <c r="Y31" i="1"/>
  <c r="Z31" i="1"/>
  <c r="B506" i="3"/>
  <c r="O31" i="1"/>
  <c r="Q31" i="1"/>
  <c r="B509" i="3"/>
  <c r="X31" i="1"/>
  <c r="R31" i="1"/>
  <c r="L31" i="1"/>
  <c r="K31" i="1"/>
  <c r="AN29" i="1"/>
  <c r="AM29" i="1"/>
  <c r="P29" i="1"/>
  <c r="AD29" i="1"/>
  <c r="AE29" i="1"/>
  <c r="AG29" i="1"/>
  <c r="AF29" i="1"/>
  <c r="M31" i="1"/>
  <c r="AC31" i="1"/>
  <c r="AA31" i="1"/>
  <c r="AB31" i="1"/>
  <c r="AI31" i="1"/>
  <c r="AH31" i="1"/>
  <c r="AJ31" i="1"/>
  <c r="AK31" i="1"/>
  <c r="AL31" i="1"/>
  <c r="B533" i="3"/>
  <c r="AQ32" i="1"/>
  <c r="AP32" i="1"/>
  <c r="AO32" i="1"/>
  <c r="S32" i="1"/>
  <c r="I33" i="1"/>
  <c r="B28" i="10"/>
  <c r="J33" i="1"/>
  <c r="B28" i="9"/>
  <c r="F33" i="1"/>
  <c r="B548" i="3"/>
  <c r="X32" i="1"/>
  <c r="Y32" i="1"/>
  <c r="L32" i="1"/>
  <c r="B532" i="3"/>
  <c r="O32" i="1"/>
  <c r="Q32" i="1"/>
  <c r="B535" i="3"/>
  <c r="Z32" i="1"/>
  <c r="K32" i="1"/>
  <c r="B510" i="3"/>
  <c r="E513" i="3"/>
  <c r="T31" i="1"/>
  <c r="AN30" i="1"/>
  <c r="AM30" i="1"/>
  <c r="P30" i="1"/>
  <c r="AF30" i="1"/>
  <c r="AG30" i="1"/>
  <c r="B494" i="3"/>
  <c r="B468" i="3"/>
  <c r="B511" i="3"/>
  <c r="M32" i="1"/>
  <c r="AC32" i="1"/>
  <c r="AB32" i="1"/>
  <c r="AA32" i="1"/>
  <c r="AI32" i="1"/>
  <c r="AJ32" i="1"/>
  <c r="AK32" i="1"/>
  <c r="AL32" i="1"/>
  <c r="AH32" i="1"/>
  <c r="R32" i="1"/>
  <c r="B552" i="3"/>
  <c r="AQ33" i="1"/>
  <c r="AP33" i="1"/>
  <c r="AO33" i="1"/>
  <c r="S33" i="1"/>
  <c r="J34" i="1"/>
  <c r="B29" i="10"/>
  <c r="F34" i="1"/>
  <c r="B574" i="3"/>
  <c r="I34" i="1"/>
  <c r="B29" i="9"/>
  <c r="O33" i="1"/>
  <c r="Q33" i="1"/>
  <c r="B554" i="3"/>
  <c r="X33" i="1"/>
  <c r="B551" i="3"/>
  <c r="Y33" i="1"/>
  <c r="Z33" i="1"/>
  <c r="L33" i="1"/>
  <c r="K33" i="1"/>
  <c r="B536" i="3"/>
  <c r="E539" i="3"/>
  <c r="T32" i="1"/>
  <c r="AM31" i="1"/>
  <c r="AN31" i="1"/>
  <c r="AD31" i="1"/>
  <c r="AE31" i="1"/>
  <c r="AG31" i="1"/>
  <c r="AF31" i="1"/>
  <c r="P31" i="1"/>
  <c r="B537" i="3"/>
  <c r="AB33" i="1"/>
  <c r="AC33" i="1"/>
  <c r="AD33" i="1"/>
  <c r="AE33" i="1"/>
  <c r="AA33" i="1"/>
  <c r="M33" i="1"/>
  <c r="AI33" i="1"/>
  <c r="AH33" i="1"/>
  <c r="AJ33" i="1"/>
  <c r="AK33" i="1"/>
  <c r="AL33" i="1"/>
  <c r="R33" i="1"/>
  <c r="I35" i="1"/>
  <c r="B30" i="10"/>
  <c r="J35" i="1"/>
  <c r="B30" i="9"/>
  <c r="F35" i="1"/>
  <c r="B592" i="3"/>
  <c r="X34" i="1"/>
  <c r="Y34" i="1"/>
  <c r="B577" i="3"/>
  <c r="O34" i="1"/>
  <c r="Q34" i="1"/>
  <c r="B579" i="3"/>
  <c r="Z34" i="1"/>
  <c r="L34" i="1"/>
  <c r="K34" i="1"/>
  <c r="B578" i="3"/>
  <c r="AQ34" i="1"/>
  <c r="AP34" i="1"/>
  <c r="AO34" i="1"/>
  <c r="S34" i="1"/>
  <c r="T34" i="1"/>
  <c r="B555" i="3"/>
  <c r="E558" i="3"/>
  <c r="T33" i="1"/>
  <c r="AN32" i="1"/>
  <c r="AM32" i="1"/>
  <c r="P32" i="1"/>
  <c r="AD32" i="1"/>
  <c r="AE32" i="1"/>
  <c r="B513" i="3"/>
  <c r="AF32" i="1"/>
  <c r="AG32" i="1"/>
  <c r="B556" i="3"/>
  <c r="B581" i="3"/>
  <c r="B580" i="3"/>
  <c r="E583" i="3"/>
  <c r="AC34" i="1"/>
  <c r="M34" i="1"/>
  <c r="AA34" i="1"/>
  <c r="AB34" i="1"/>
  <c r="AH34" i="1"/>
  <c r="AI34" i="1"/>
  <c r="AJ34" i="1"/>
  <c r="AK34" i="1"/>
  <c r="AL34" i="1"/>
  <c r="R34" i="1"/>
  <c r="B596" i="3"/>
  <c r="AQ35" i="1"/>
  <c r="AP35" i="1"/>
  <c r="AO35" i="1"/>
  <c r="S35" i="1"/>
  <c r="I36" i="1"/>
  <c r="B31" i="9"/>
  <c r="J36" i="1"/>
  <c r="B31" i="10"/>
  <c r="F36" i="1"/>
  <c r="B617" i="3"/>
  <c r="Y35" i="1"/>
  <c r="Z35" i="1"/>
  <c r="L35" i="1"/>
  <c r="B595" i="3"/>
  <c r="O35" i="1"/>
  <c r="Q35" i="1"/>
  <c r="B597" i="3"/>
  <c r="X35" i="1"/>
  <c r="R35" i="1"/>
  <c r="K35" i="1"/>
  <c r="AN33" i="1"/>
  <c r="AM33" i="1"/>
  <c r="P33" i="1"/>
  <c r="AF33" i="1"/>
  <c r="AG33" i="1"/>
  <c r="B539" i="3"/>
  <c r="AB35" i="1"/>
  <c r="M35" i="1"/>
  <c r="AC35" i="1"/>
  <c r="AD35" i="1"/>
  <c r="AE35" i="1"/>
  <c r="AA35" i="1"/>
  <c r="AH35" i="1"/>
  <c r="AI35" i="1"/>
  <c r="AJ35" i="1"/>
  <c r="AK35" i="1"/>
  <c r="AL35" i="1"/>
  <c r="B621" i="3"/>
  <c r="AQ36" i="1"/>
  <c r="AP36" i="1"/>
  <c r="AO36" i="1"/>
  <c r="S36" i="1"/>
  <c r="I37" i="1"/>
  <c r="B32" i="10"/>
  <c r="J37" i="1"/>
  <c r="B32" i="9"/>
  <c r="F37" i="1"/>
  <c r="B635" i="3"/>
  <c r="X36" i="1"/>
  <c r="Y36" i="1"/>
  <c r="L36" i="1"/>
  <c r="B620" i="3"/>
  <c r="O36" i="1"/>
  <c r="Q36" i="1"/>
  <c r="B622" i="3"/>
  <c r="Z36" i="1"/>
  <c r="K36" i="1"/>
  <c r="B598" i="3"/>
  <c r="E601" i="3"/>
  <c r="T35" i="1"/>
  <c r="AM34" i="1"/>
  <c r="AN34" i="1"/>
  <c r="AD34" i="1"/>
  <c r="AE34" i="1"/>
  <c r="B583" i="3"/>
  <c r="B558" i="3"/>
  <c r="AG34" i="1"/>
  <c r="AF34" i="1"/>
  <c r="P34" i="1"/>
  <c r="B599" i="3"/>
  <c r="AA36" i="1"/>
  <c r="M36" i="1"/>
  <c r="AB36" i="1"/>
  <c r="AC36" i="1"/>
  <c r="AD36" i="1"/>
  <c r="AE36" i="1"/>
  <c r="AI36" i="1"/>
  <c r="AJ36" i="1"/>
  <c r="AK36" i="1"/>
  <c r="AL36" i="1"/>
  <c r="AH36" i="1"/>
  <c r="R36" i="1"/>
  <c r="B639" i="3"/>
  <c r="AQ37" i="1"/>
  <c r="AP37" i="1"/>
  <c r="AO37" i="1"/>
  <c r="S37" i="1"/>
  <c r="J38" i="1"/>
  <c r="B33" i="10"/>
  <c r="F38" i="1"/>
  <c r="B660" i="3"/>
  <c r="I38" i="1"/>
  <c r="B33" i="9"/>
  <c r="O37" i="1"/>
  <c r="Q37" i="1"/>
  <c r="B640" i="3"/>
  <c r="X37" i="1"/>
  <c r="L37" i="1"/>
  <c r="Y37" i="1"/>
  <c r="Z37" i="1"/>
  <c r="B638" i="3"/>
  <c r="K37" i="1"/>
  <c r="B623" i="3"/>
  <c r="E626" i="3"/>
  <c r="T36" i="1"/>
  <c r="AM35" i="1"/>
  <c r="AN35" i="1"/>
  <c r="AF35" i="1"/>
  <c r="AG35" i="1"/>
  <c r="P35" i="1"/>
  <c r="B624" i="3"/>
  <c r="M37" i="1"/>
  <c r="AB37" i="1"/>
  <c r="AA37" i="1"/>
  <c r="AC37" i="1"/>
  <c r="AD37" i="1"/>
  <c r="AE37" i="1"/>
  <c r="AH37" i="1"/>
  <c r="AI37" i="1"/>
  <c r="AJ37" i="1"/>
  <c r="AK37" i="1"/>
  <c r="AL37" i="1"/>
  <c r="R37" i="1"/>
  <c r="I39" i="1"/>
  <c r="B34" i="9"/>
  <c r="J39" i="1"/>
  <c r="B34" i="10"/>
  <c r="F39" i="1"/>
  <c r="B678" i="3"/>
  <c r="O38" i="1"/>
  <c r="Q38" i="1"/>
  <c r="B665" i="3"/>
  <c r="X38" i="1"/>
  <c r="Y38" i="1"/>
  <c r="B663" i="3"/>
  <c r="Z38" i="1"/>
  <c r="L38" i="1"/>
  <c r="K38" i="1"/>
  <c r="B664" i="3"/>
  <c r="AQ38" i="1"/>
  <c r="AP38" i="1"/>
  <c r="AO38" i="1"/>
  <c r="S38" i="1"/>
  <c r="T38" i="1"/>
  <c r="B641" i="3"/>
  <c r="E644" i="3"/>
  <c r="T37" i="1"/>
  <c r="AM36" i="1"/>
  <c r="AN36" i="1"/>
  <c r="AG36" i="1"/>
  <c r="AF36" i="1"/>
  <c r="B601" i="3"/>
  <c r="P36" i="1"/>
  <c r="B642" i="3"/>
  <c r="B667" i="3"/>
  <c r="B666" i="3"/>
  <c r="E669" i="3"/>
  <c r="M38" i="1"/>
  <c r="AC38" i="1"/>
  <c r="AB38" i="1"/>
  <c r="AA38" i="1"/>
  <c r="AI38" i="1"/>
  <c r="AJ38" i="1"/>
  <c r="AK38" i="1"/>
  <c r="AL38" i="1"/>
  <c r="AH38" i="1"/>
  <c r="R38" i="1"/>
  <c r="J40" i="1"/>
  <c r="B35" i="10"/>
  <c r="F40" i="1"/>
  <c r="B703" i="3"/>
  <c r="I40" i="1"/>
  <c r="B35" i="9"/>
  <c r="B682" i="3"/>
  <c r="AQ39" i="1"/>
  <c r="AP39" i="1"/>
  <c r="AO39" i="1"/>
  <c r="S39" i="1"/>
  <c r="O39" i="1"/>
  <c r="Q39" i="1"/>
  <c r="B683" i="3"/>
  <c r="Z39" i="1"/>
  <c r="Y39" i="1"/>
  <c r="X39" i="1"/>
  <c r="R39" i="1"/>
  <c r="B681" i="3"/>
  <c r="L39" i="1"/>
  <c r="K39" i="1"/>
  <c r="AN37" i="1"/>
  <c r="AM37" i="1"/>
  <c r="P37" i="1"/>
  <c r="AF37" i="1"/>
  <c r="AG37" i="1"/>
  <c r="B626" i="3"/>
  <c r="M39" i="1"/>
  <c r="AC39" i="1"/>
  <c r="AB39" i="1"/>
  <c r="AA39" i="1"/>
  <c r="AH39" i="1"/>
  <c r="AI39" i="1"/>
  <c r="AJ39" i="1"/>
  <c r="AK39" i="1"/>
  <c r="AL39" i="1"/>
  <c r="B684" i="3"/>
  <c r="E687" i="3"/>
  <c r="T39" i="1"/>
  <c r="I41" i="1"/>
  <c r="B36" i="9"/>
  <c r="J41" i="1"/>
  <c r="B36" i="10"/>
  <c r="F41" i="1"/>
  <c r="B721" i="3"/>
  <c r="O40" i="1"/>
  <c r="Q40" i="1"/>
  <c r="B708" i="3"/>
  <c r="B706" i="3"/>
  <c r="L40" i="1"/>
  <c r="Y40" i="1"/>
  <c r="X40" i="1"/>
  <c r="Z40" i="1"/>
  <c r="K40" i="1"/>
  <c r="B707" i="3"/>
  <c r="AQ40" i="1"/>
  <c r="AP40" i="1"/>
  <c r="AO40" i="1"/>
  <c r="S40" i="1"/>
  <c r="T40" i="1"/>
  <c r="AN38" i="1"/>
  <c r="AM38" i="1"/>
  <c r="P38" i="1"/>
  <c r="AD38" i="1"/>
  <c r="AE38" i="1"/>
  <c r="B669" i="3"/>
  <c r="B644" i="3"/>
  <c r="AG38" i="1"/>
  <c r="AF38" i="1"/>
  <c r="B710" i="3"/>
  <c r="B709" i="3"/>
  <c r="E712" i="3"/>
  <c r="AB40" i="1"/>
  <c r="M40" i="1"/>
  <c r="AA40" i="1"/>
  <c r="AC40" i="1"/>
  <c r="AD40" i="1"/>
  <c r="AE40" i="1"/>
  <c r="R40" i="1"/>
  <c r="AJ40" i="1"/>
  <c r="AK40" i="1"/>
  <c r="AL40" i="1"/>
  <c r="AI40" i="1"/>
  <c r="AH40" i="1"/>
  <c r="I42" i="1"/>
  <c r="B37" i="10"/>
  <c r="F42" i="1"/>
  <c r="B746" i="3"/>
  <c r="J42" i="1"/>
  <c r="B37" i="9"/>
  <c r="B725" i="3"/>
  <c r="AQ41" i="1"/>
  <c r="AP41" i="1"/>
  <c r="AO41" i="1"/>
  <c r="S41" i="1"/>
  <c r="O41" i="1"/>
  <c r="Q41" i="1"/>
  <c r="B726" i="3"/>
  <c r="Z41" i="1"/>
  <c r="B724" i="3"/>
  <c r="X41" i="1"/>
  <c r="Y41" i="1"/>
  <c r="L41" i="1"/>
  <c r="K41" i="1"/>
  <c r="B685" i="3"/>
  <c r="AM39" i="1"/>
  <c r="AN39" i="1"/>
  <c r="AD39" i="1"/>
  <c r="AE39" i="1"/>
  <c r="AG39" i="1"/>
  <c r="AF39" i="1"/>
  <c r="P39" i="1"/>
  <c r="B687" i="3"/>
  <c r="AA41" i="1"/>
  <c r="AB41" i="1"/>
  <c r="AC41" i="1"/>
  <c r="AD41" i="1"/>
  <c r="AE41" i="1"/>
  <c r="M41" i="1"/>
  <c r="AI41" i="1"/>
  <c r="AH41" i="1"/>
  <c r="AJ41" i="1"/>
  <c r="AK41" i="1"/>
  <c r="AL41" i="1"/>
  <c r="R41" i="1"/>
  <c r="T41" i="1"/>
  <c r="B727" i="3"/>
  <c r="E730" i="3"/>
  <c r="I43" i="1"/>
  <c r="B38" i="9"/>
  <c r="J43" i="1"/>
  <c r="B38" i="10"/>
  <c r="F43" i="1"/>
  <c r="B764" i="3"/>
  <c r="B750" i="3"/>
  <c r="AQ42" i="1"/>
  <c r="AP42" i="1"/>
  <c r="AO42" i="1"/>
  <c r="S42" i="1"/>
  <c r="O42" i="1"/>
  <c r="Q42" i="1"/>
  <c r="B751" i="3"/>
  <c r="Z42" i="1"/>
  <c r="B749" i="3"/>
  <c r="L42" i="1"/>
  <c r="X42" i="1"/>
  <c r="Y42" i="1"/>
  <c r="K42" i="1"/>
  <c r="AN40" i="1"/>
  <c r="AM40" i="1"/>
  <c r="P40" i="1"/>
  <c r="AF40" i="1"/>
  <c r="AG40" i="1"/>
  <c r="B712" i="3"/>
  <c r="M42" i="1"/>
  <c r="AC42" i="1"/>
  <c r="AB42" i="1"/>
  <c r="AA42" i="1"/>
  <c r="R42" i="1"/>
  <c r="AJ42" i="1"/>
  <c r="AK42" i="1"/>
  <c r="AL42" i="1"/>
  <c r="AI42" i="1"/>
  <c r="AH42" i="1"/>
  <c r="B752" i="3"/>
  <c r="E755" i="3"/>
  <c r="T42" i="1"/>
  <c r="J44" i="1"/>
  <c r="B39" i="9"/>
  <c r="I44" i="1"/>
  <c r="B39" i="10"/>
  <c r="F44" i="1"/>
  <c r="B789" i="3"/>
  <c r="B768" i="3"/>
  <c r="AQ43" i="1"/>
  <c r="AP43" i="1"/>
  <c r="AO43" i="1"/>
  <c r="S43" i="1"/>
  <c r="X43" i="1"/>
  <c r="Y43" i="1"/>
  <c r="L43" i="1"/>
  <c r="O43" i="1"/>
  <c r="Q43" i="1"/>
  <c r="B769" i="3"/>
  <c r="Z43" i="1"/>
  <c r="B767" i="3"/>
  <c r="K43" i="1"/>
  <c r="B728" i="3"/>
  <c r="AM41" i="1"/>
  <c r="AN41" i="1"/>
  <c r="AG41" i="1"/>
  <c r="AF41" i="1"/>
  <c r="P41" i="1"/>
  <c r="B730" i="3"/>
  <c r="AC43" i="1"/>
  <c r="M43" i="1"/>
  <c r="AA43" i="1"/>
  <c r="AB43" i="1"/>
  <c r="AJ43" i="1"/>
  <c r="AK43" i="1"/>
  <c r="AL43" i="1"/>
  <c r="AH43" i="1"/>
  <c r="AI43" i="1"/>
  <c r="R43" i="1"/>
  <c r="B770" i="3"/>
  <c r="E773" i="3"/>
  <c r="T43" i="1"/>
  <c r="O44" i="1"/>
  <c r="Q44" i="1"/>
  <c r="B794" i="3"/>
  <c r="Z44" i="1"/>
  <c r="B792" i="3"/>
  <c r="L44" i="1"/>
  <c r="X44" i="1"/>
  <c r="Y44" i="1"/>
  <c r="K44" i="1"/>
  <c r="J45" i="1"/>
  <c r="B40" i="10"/>
  <c r="F45" i="1"/>
  <c r="B807" i="3"/>
  <c r="I45" i="1"/>
  <c r="B40" i="9"/>
  <c r="B793" i="3"/>
  <c r="T44" i="1"/>
  <c r="AQ44" i="1"/>
  <c r="AP44" i="1"/>
  <c r="AO44" i="1"/>
  <c r="S44" i="1"/>
  <c r="B753" i="3"/>
  <c r="AN42" i="1"/>
  <c r="AM42" i="1"/>
  <c r="P42" i="1"/>
  <c r="AD42" i="1"/>
  <c r="AE42" i="1"/>
  <c r="AF42" i="1"/>
  <c r="AG42" i="1"/>
  <c r="B755" i="3"/>
  <c r="B795" i="3"/>
  <c r="E798" i="3"/>
  <c r="B796" i="3"/>
  <c r="O45" i="1"/>
  <c r="Q45" i="1"/>
  <c r="B812" i="3"/>
  <c r="Z45" i="1"/>
  <c r="B810" i="3"/>
  <c r="X45" i="1"/>
  <c r="Y45" i="1"/>
  <c r="L45" i="1"/>
  <c r="K45" i="1"/>
  <c r="I46" i="1"/>
  <c r="B41" i="10"/>
  <c r="F46" i="1"/>
  <c r="B832" i="3"/>
  <c r="J46" i="1"/>
  <c r="B41" i="9"/>
  <c r="B811" i="3"/>
  <c r="AQ45" i="1"/>
  <c r="AP45" i="1"/>
  <c r="AO45" i="1"/>
  <c r="S45" i="1"/>
  <c r="T45" i="1"/>
  <c r="AB44" i="1"/>
  <c r="AA44" i="1"/>
  <c r="M44" i="1"/>
  <c r="AC44" i="1"/>
  <c r="AD44" i="1"/>
  <c r="AE44" i="1"/>
  <c r="R44" i="1"/>
  <c r="AH44" i="1"/>
  <c r="AI44" i="1"/>
  <c r="AJ44" i="1"/>
  <c r="AK44" i="1"/>
  <c r="AL44" i="1"/>
  <c r="B771" i="3"/>
  <c r="AM43" i="1"/>
  <c r="AN43" i="1"/>
  <c r="AD43" i="1"/>
  <c r="AE43" i="1"/>
  <c r="AG43" i="1"/>
  <c r="AF43" i="1"/>
  <c r="P43" i="1"/>
  <c r="B773" i="3"/>
  <c r="AN44" i="1"/>
  <c r="AM44" i="1"/>
  <c r="P44" i="1"/>
  <c r="AF44" i="1"/>
  <c r="AG44" i="1"/>
  <c r="B814" i="3"/>
  <c r="B813" i="3"/>
  <c r="E816" i="3"/>
  <c r="I47" i="1"/>
  <c r="B42" i="9"/>
  <c r="J47" i="1"/>
  <c r="B42" i="10"/>
  <c r="F47" i="1"/>
  <c r="B850" i="3"/>
  <c r="B836" i="3"/>
  <c r="AQ46" i="1"/>
  <c r="AP46" i="1"/>
  <c r="AO46" i="1"/>
  <c r="S46" i="1"/>
  <c r="X46" i="1"/>
  <c r="Y46" i="1"/>
  <c r="O46" i="1"/>
  <c r="Q46" i="1"/>
  <c r="B837" i="3"/>
  <c r="Z46" i="1"/>
  <c r="B835" i="3"/>
  <c r="L46" i="1"/>
  <c r="K46" i="1"/>
  <c r="AC45" i="1"/>
  <c r="M45" i="1"/>
  <c r="AB45" i="1"/>
  <c r="AA45" i="1"/>
  <c r="AH45" i="1"/>
  <c r="AJ45" i="1"/>
  <c r="AK45" i="1"/>
  <c r="AL45" i="1"/>
  <c r="AI45" i="1"/>
  <c r="R45" i="1"/>
  <c r="B798" i="3"/>
  <c r="AN45" i="1"/>
  <c r="AM45" i="1"/>
  <c r="P45" i="1"/>
  <c r="AD45" i="1"/>
  <c r="AE45" i="1"/>
  <c r="AC46" i="1"/>
  <c r="AA46" i="1"/>
  <c r="AB46" i="1"/>
  <c r="M46" i="1"/>
  <c r="AI46" i="1"/>
  <c r="AJ46" i="1"/>
  <c r="AK46" i="1"/>
  <c r="AL46" i="1"/>
  <c r="AH46" i="1"/>
  <c r="R46" i="1"/>
  <c r="B838" i="3"/>
  <c r="E841" i="3"/>
  <c r="T46" i="1"/>
  <c r="J48" i="1"/>
  <c r="B43" i="10"/>
  <c r="F48" i="1"/>
  <c r="B875" i="3"/>
  <c r="I48" i="1"/>
  <c r="B43" i="9"/>
  <c r="B854" i="3"/>
  <c r="AQ47" i="1"/>
  <c r="AP47" i="1"/>
  <c r="AO47" i="1"/>
  <c r="S47" i="1"/>
  <c r="O47" i="1"/>
  <c r="Q47" i="1"/>
  <c r="B855" i="3"/>
  <c r="Z47" i="1"/>
  <c r="B853" i="3"/>
  <c r="X47" i="1"/>
  <c r="Y47" i="1"/>
  <c r="L47" i="1"/>
  <c r="K47" i="1"/>
  <c r="B816" i="3"/>
  <c r="AB47" i="1"/>
  <c r="AA47" i="1"/>
  <c r="M47" i="1"/>
  <c r="AC47" i="1"/>
  <c r="AD47" i="1"/>
  <c r="AE47" i="1"/>
  <c r="AH47" i="1"/>
  <c r="AJ47" i="1"/>
  <c r="AK47" i="1"/>
  <c r="AL47" i="1"/>
  <c r="AI47" i="1"/>
  <c r="R47" i="1"/>
  <c r="T47" i="1"/>
  <c r="B856" i="3"/>
  <c r="E859" i="3"/>
  <c r="X48" i="1"/>
  <c r="Y48" i="1"/>
  <c r="O48" i="1"/>
  <c r="Q48" i="1"/>
  <c r="B880" i="3"/>
  <c r="Z48" i="1"/>
  <c r="B878" i="3"/>
  <c r="L48" i="1"/>
  <c r="K48" i="1"/>
  <c r="T48" i="1"/>
  <c r="B879" i="3"/>
  <c r="AQ48" i="1"/>
  <c r="AP48" i="1"/>
  <c r="AO48" i="1"/>
  <c r="S48" i="1"/>
  <c r="B839" i="3"/>
  <c r="AM46" i="1"/>
  <c r="AN46" i="1"/>
  <c r="AD46" i="1"/>
  <c r="AE46" i="1"/>
  <c r="AG45" i="1"/>
  <c r="AF45" i="1"/>
  <c r="AG46" i="1"/>
  <c r="AF46" i="1"/>
  <c r="P46" i="1"/>
  <c r="B841" i="3"/>
  <c r="B881" i="3"/>
  <c r="E884" i="3"/>
  <c r="B882" i="3"/>
  <c r="M48" i="1"/>
  <c r="AB48" i="1"/>
  <c r="AA48" i="1"/>
  <c r="AC48" i="1"/>
  <c r="AD48" i="1"/>
  <c r="AE48" i="1"/>
  <c r="AJ48" i="1"/>
  <c r="AK48" i="1"/>
  <c r="AL48" i="1"/>
  <c r="AH48" i="1"/>
  <c r="AI48" i="1"/>
  <c r="R48" i="1"/>
  <c r="B857" i="3"/>
  <c r="AM47" i="1"/>
  <c r="AN47" i="1"/>
  <c r="AG47" i="1"/>
  <c r="AF47" i="1"/>
  <c r="P47" i="1"/>
  <c r="B859" i="3"/>
  <c r="AM48" i="1"/>
  <c r="AN48" i="1"/>
  <c r="AF48" i="1"/>
  <c r="AG48" i="1"/>
  <c r="B884" i="3"/>
  <c r="P48" i="1"/>
  <c r="AK17" i="11" l="1"/>
  <c r="AL17" i="11" s="1"/>
  <c r="AN17" i="11" s="1"/>
  <c r="T17" i="11"/>
  <c r="E195" i="3" s="1"/>
  <c r="F9" i="34"/>
  <c r="G9" i="34" s="1"/>
  <c r="P9" i="7"/>
  <c r="E128" i="3"/>
  <c r="R13" i="11"/>
  <c r="N8" i="7" s="1"/>
  <c r="T13" i="11"/>
  <c r="R12" i="11"/>
  <c r="N7" i="7" s="1"/>
  <c r="E83" i="3"/>
  <c r="S10" i="11"/>
  <c r="O5" i="7" s="1"/>
  <c r="AI10" i="11"/>
  <c r="G4" i="34"/>
  <c r="E4" i="13"/>
  <c r="M12" i="7"/>
  <c r="AP17" i="1"/>
  <c r="AB17" i="11"/>
  <c r="AD17" i="11" s="1"/>
  <c r="AE17" i="11" s="1"/>
  <c r="AP17" i="11"/>
  <c r="S17" i="11" s="1"/>
  <c r="M17" i="11"/>
  <c r="E12" i="34"/>
  <c r="G12" i="34" s="1"/>
  <c r="AF16" i="11"/>
  <c r="AG16" i="11"/>
  <c r="O10" i="7"/>
  <c r="E149" i="3"/>
  <c r="AF15" i="11"/>
  <c r="AG15" i="11"/>
  <c r="AO15" i="1"/>
  <c r="AN16" i="11"/>
  <c r="AM16" i="11"/>
  <c r="P16" i="11" s="1"/>
  <c r="E174" i="3"/>
  <c r="T16" i="11"/>
  <c r="AQ16" i="1"/>
  <c r="AM15" i="11"/>
  <c r="AN15" i="11"/>
  <c r="E148" i="3"/>
  <c r="T15" i="11"/>
  <c r="E10" i="5"/>
  <c r="AM14" i="11"/>
  <c r="AN14" i="11"/>
  <c r="E130" i="3"/>
  <c r="O9" i="7"/>
  <c r="T14" i="11"/>
  <c r="AC14" i="11"/>
  <c r="AD14" i="11" s="1"/>
  <c r="AE14" i="11" s="1"/>
  <c r="AA14" i="11"/>
  <c r="E105" i="3"/>
  <c r="M8" i="7"/>
  <c r="AF13" i="11"/>
  <c r="AG13" i="11"/>
  <c r="AO13" i="1"/>
  <c r="AA13" i="11"/>
  <c r="AJ13" i="11"/>
  <c r="AK13" i="11" s="1"/>
  <c r="AL13" i="11" s="1"/>
  <c r="AP13" i="11"/>
  <c r="S13" i="11" s="1"/>
  <c r="AH13" i="11"/>
  <c r="AQ13" i="11"/>
  <c r="AN12" i="11"/>
  <c r="AM12" i="11"/>
  <c r="AA12" i="11"/>
  <c r="AQ12" i="11"/>
  <c r="S12" i="11" s="1"/>
  <c r="AB12" i="11"/>
  <c r="AD12" i="11" s="1"/>
  <c r="AE12" i="11" s="1"/>
  <c r="T12" i="11"/>
  <c r="T10" i="11"/>
  <c r="E39" i="3"/>
  <c r="AA10" i="11"/>
  <c r="AC10" i="11"/>
  <c r="AB10" i="11"/>
  <c r="M10" i="11"/>
  <c r="AK10" i="11"/>
  <c r="AL10" i="11" s="1"/>
  <c r="AM10" i="11" s="1"/>
  <c r="S10" i="1"/>
  <c r="B40" i="3" s="1"/>
  <c r="AP10" i="1"/>
  <c r="Y9" i="11"/>
  <c r="O9" i="11"/>
  <c r="Q9" i="11" s="1"/>
  <c r="E11" i="3"/>
  <c r="L4" i="7"/>
  <c r="X9" i="11"/>
  <c r="R9" i="11" s="1"/>
  <c r="N4" i="7" s="1"/>
  <c r="Z9" i="11"/>
  <c r="K9" i="11"/>
  <c r="L9" i="11"/>
  <c r="AP9" i="11"/>
  <c r="S9" i="11" s="1"/>
  <c r="AP9" i="1"/>
  <c r="E12" i="3"/>
  <c r="AO9" i="1"/>
  <c r="S4" i="7"/>
  <c r="B12" i="3"/>
  <c r="B190" i="3"/>
  <c r="K16" i="1"/>
  <c r="AA16" i="1" s="1"/>
  <c r="L16" i="1"/>
  <c r="Y16" i="1"/>
  <c r="R16" i="1" s="1"/>
  <c r="AI16" i="1"/>
  <c r="G11" i="7"/>
  <c r="S11" i="7" s="1"/>
  <c r="Z16" i="1"/>
  <c r="B171" i="3"/>
  <c r="K11" i="7"/>
  <c r="E11" i="34"/>
  <c r="G11" i="34" s="1"/>
  <c r="L15" i="1"/>
  <c r="Z14" i="1"/>
  <c r="O14" i="1"/>
  <c r="Q14" i="1" s="1"/>
  <c r="B129" i="3" s="1"/>
  <c r="Y14" i="1"/>
  <c r="I8" i="7"/>
  <c r="Q8" i="7"/>
  <c r="B103" i="3"/>
  <c r="T13" i="1"/>
  <c r="AC13" i="1"/>
  <c r="AH13" i="1"/>
  <c r="O9" i="1"/>
  <c r="Q9" i="1" s="1"/>
  <c r="B13" i="3" s="1"/>
  <c r="S17" i="1"/>
  <c r="G12" i="7"/>
  <c r="S12" i="7" s="1"/>
  <c r="L17" i="1"/>
  <c r="Z17" i="1"/>
  <c r="O17" i="1"/>
  <c r="Q17" i="1" s="1"/>
  <c r="K17" i="1"/>
  <c r="X17" i="1"/>
  <c r="B174" i="3"/>
  <c r="T16" i="1"/>
  <c r="AO16" i="1"/>
  <c r="S16" i="1" s="1"/>
  <c r="AB15" i="1"/>
  <c r="AD15" i="1" s="1"/>
  <c r="AE15" i="1" s="1"/>
  <c r="M15" i="1"/>
  <c r="Z15" i="1"/>
  <c r="AP15" i="1"/>
  <c r="S15" i="1" s="1"/>
  <c r="AA15" i="1"/>
  <c r="G10" i="7"/>
  <c r="S10" i="7" s="1"/>
  <c r="X15" i="1"/>
  <c r="R15" i="1" s="1"/>
  <c r="O15" i="1"/>
  <c r="Q15" i="1" s="1"/>
  <c r="B148" i="3" s="1"/>
  <c r="AI15" i="1"/>
  <c r="B145" i="3"/>
  <c r="AH14" i="1"/>
  <c r="AJ14" i="1"/>
  <c r="AK14" i="1" s="1"/>
  <c r="AL14" i="1" s="1"/>
  <c r="AI14" i="1"/>
  <c r="AQ14" i="1"/>
  <c r="B126" i="3"/>
  <c r="X14" i="1"/>
  <c r="R14" i="1" s="1"/>
  <c r="B127" i="3"/>
  <c r="AP14" i="1"/>
  <c r="S14" i="1" s="1"/>
  <c r="T14" i="1"/>
  <c r="K14" i="1"/>
  <c r="AD13" i="1"/>
  <c r="AE13" i="1" s="1"/>
  <c r="S13" i="1"/>
  <c r="AN13" i="1"/>
  <c r="AM13" i="1"/>
  <c r="B101" i="3"/>
  <c r="AA13" i="1"/>
  <c r="I7" i="7"/>
  <c r="T12" i="1"/>
  <c r="AC12" i="1"/>
  <c r="AD12" i="1" s="1"/>
  <c r="AE12" i="1" s="1"/>
  <c r="AP12" i="1"/>
  <c r="AJ12" i="1"/>
  <c r="AK12" i="1" s="1"/>
  <c r="AL12" i="1" s="1"/>
  <c r="AA12" i="1"/>
  <c r="AQ12" i="1"/>
  <c r="AI12" i="1"/>
  <c r="B58" i="3"/>
  <c r="T11" i="1"/>
  <c r="B59" i="3"/>
  <c r="J6" i="7"/>
  <c r="R6" i="7"/>
  <c r="E62" i="3" s="1"/>
  <c r="K11" i="1"/>
  <c r="L11" i="1"/>
  <c r="Y11" i="1"/>
  <c r="R11" i="1" s="1"/>
  <c r="G6" i="7"/>
  <c r="S6" i="7" s="1"/>
  <c r="B55" i="3"/>
  <c r="Z11" i="1"/>
  <c r="AB10" i="1"/>
  <c r="M10" i="1"/>
  <c r="AA10" i="1"/>
  <c r="AC10" i="1"/>
  <c r="AD10" i="1" s="1"/>
  <c r="AE10" i="1" s="1"/>
  <c r="X10" i="1"/>
  <c r="L10" i="1"/>
  <c r="G5" i="7"/>
  <c r="S5" i="7" s="1"/>
  <c r="O10" i="1"/>
  <c r="Q10" i="1" s="1"/>
  <c r="Y10" i="1"/>
  <c r="AN9" i="1"/>
  <c r="AM9" i="1"/>
  <c r="I4" i="7"/>
  <c r="T9" i="1"/>
  <c r="AC9" i="1"/>
  <c r="AB9" i="1"/>
  <c r="M9" i="1"/>
  <c r="AA9" i="1"/>
  <c r="AM17" i="11"/>
  <c r="AN19" i="11"/>
  <c r="AM19" i="11"/>
  <c r="P19" i="11" s="1"/>
  <c r="AN18" i="11"/>
  <c r="AM18" i="11"/>
  <c r="P18" i="11" s="1"/>
  <c r="AN10" i="11"/>
  <c r="AN21" i="1"/>
  <c r="AM21" i="1"/>
  <c r="P21" i="1" s="1"/>
  <c r="AM19" i="1"/>
  <c r="AN19" i="1"/>
  <c r="AN18" i="1"/>
  <c r="AM18" i="1"/>
  <c r="P18" i="1" s="1"/>
  <c r="P17" i="11" l="1"/>
  <c r="Q7" i="7"/>
  <c r="P12" i="11"/>
  <c r="E40" i="3"/>
  <c r="AD10" i="11"/>
  <c r="AE10" i="11" s="1"/>
  <c r="AG10" i="11" s="1"/>
  <c r="Q4" i="7"/>
  <c r="E194" i="3"/>
  <c r="O12" i="7"/>
  <c r="AG17" i="11"/>
  <c r="AF17" i="11"/>
  <c r="M11" i="7"/>
  <c r="E176" i="3"/>
  <c r="E150" i="3"/>
  <c r="M10" i="7"/>
  <c r="P15" i="11"/>
  <c r="AF14" i="11"/>
  <c r="AG14" i="11"/>
  <c r="E131" i="3"/>
  <c r="M9" i="7"/>
  <c r="P14" i="11"/>
  <c r="E104" i="3"/>
  <c r="O8" i="7"/>
  <c r="AM13" i="11"/>
  <c r="AN13" i="11"/>
  <c r="AG12" i="11"/>
  <c r="AF12" i="11"/>
  <c r="M7" i="7"/>
  <c r="E86" i="3"/>
  <c r="O7" i="7"/>
  <c r="E85" i="3"/>
  <c r="S12" i="1"/>
  <c r="B85" i="3" s="1"/>
  <c r="S9" i="1"/>
  <c r="R4" i="7" s="1"/>
  <c r="E17" i="3" s="1"/>
  <c r="AF10" i="11"/>
  <c r="R5" i="7"/>
  <c r="E43" i="3" s="1"/>
  <c r="J5" i="7"/>
  <c r="E41" i="3"/>
  <c r="M5" i="7"/>
  <c r="E14" i="3"/>
  <c r="O4" i="7"/>
  <c r="AB9" i="11"/>
  <c r="AC9" i="11"/>
  <c r="M9" i="11"/>
  <c r="AA9" i="11"/>
  <c r="T9" i="11"/>
  <c r="E13" i="3"/>
  <c r="AI9" i="11"/>
  <c r="AJ9" i="11"/>
  <c r="AK9" i="11" s="1"/>
  <c r="AL9" i="11" s="1"/>
  <c r="AH9" i="11"/>
  <c r="R17" i="1"/>
  <c r="I12" i="7" s="1"/>
  <c r="I11" i="7"/>
  <c r="Q11" i="7"/>
  <c r="AJ16" i="1"/>
  <c r="AK16" i="1" s="1"/>
  <c r="AL16" i="1" s="1"/>
  <c r="AN16" i="1" s="1"/>
  <c r="AH16" i="1"/>
  <c r="M16" i="1"/>
  <c r="AC16" i="1"/>
  <c r="AB16" i="1"/>
  <c r="AJ15" i="1"/>
  <c r="AK15" i="1" s="1"/>
  <c r="AL15" i="1" s="1"/>
  <c r="AH15" i="1"/>
  <c r="B105" i="3"/>
  <c r="H8" i="7"/>
  <c r="T8" i="7" s="1"/>
  <c r="B107" i="3" s="1"/>
  <c r="AD9" i="1"/>
  <c r="AE9" i="1" s="1"/>
  <c r="AF9" i="1" s="1"/>
  <c r="P9" i="1"/>
  <c r="AJ17" i="1"/>
  <c r="AI17" i="1"/>
  <c r="AH17" i="1"/>
  <c r="AC17" i="1"/>
  <c r="AB17" i="1"/>
  <c r="AA17" i="1"/>
  <c r="M17" i="1"/>
  <c r="B193" i="3"/>
  <c r="T17" i="1"/>
  <c r="J12" i="7"/>
  <c r="R12" i="7"/>
  <c r="E197" i="3" s="1"/>
  <c r="B194" i="3"/>
  <c r="B175" i="3"/>
  <c r="J11" i="7"/>
  <c r="R11" i="7"/>
  <c r="E178" i="3" s="1"/>
  <c r="H11" i="7"/>
  <c r="B176" i="3"/>
  <c r="AG15" i="1"/>
  <c r="AF15" i="1"/>
  <c r="R10" i="7"/>
  <c r="E152" i="3" s="1"/>
  <c r="J10" i="7"/>
  <c r="B149" i="3"/>
  <c r="I10" i="7"/>
  <c r="Q10" i="7"/>
  <c r="T15" i="1"/>
  <c r="R9" i="7"/>
  <c r="E133" i="3" s="1"/>
  <c r="J9" i="7"/>
  <c r="B130" i="3"/>
  <c r="I9" i="7"/>
  <c r="Q9" i="7"/>
  <c r="AM14" i="1"/>
  <c r="AN14" i="1"/>
  <c r="B131" i="3"/>
  <c r="H9" i="7"/>
  <c r="M14" i="1"/>
  <c r="AB14" i="1"/>
  <c r="AA14" i="1"/>
  <c r="AC14" i="1"/>
  <c r="AD14" i="1" s="1"/>
  <c r="AE14" i="1" s="1"/>
  <c r="P13" i="1"/>
  <c r="B104" i="3"/>
  <c r="J8" i="7"/>
  <c r="R8" i="7"/>
  <c r="E107" i="3" s="1"/>
  <c r="AG13" i="1"/>
  <c r="AF13" i="1"/>
  <c r="H7" i="7"/>
  <c r="T7" i="7" s="1"/>
  <c r="B88" i="3" s="1"/>
  <c r="B86" i="3"/>
  <c r="AN12" i="1"/>
  <c r="AM12" i="1"/>
  <c r="AG12" i="1"/>
  <c r="AF12" i="1"/>
  <c r="Q6" i="7"/>
  <c r="I6" i="7"/>
  <c r="AH11" i="1"/>
  <c r="AJ11" i="1"/>
  <c r="AK11" i="1" s="1"/>
  <c r="AL11" i="1" s="1"/>
  <c r="AI11" i="1"/>
  <c r="AB11" i="1"/>
  <c r="M11" i="1"/>
  <c r="AC11" i="1"/>
  <c r="AD11" i="1" s="1"/>
  <c r="AE11" i="1" s="1"/>
  <c r="AA11" i="1"/>
  <c r="H6" i="7"/>
  <c r="T6" i="7" s="1"/>
  <c r="B62" i="3" s="1"/>
  <c r="B60" i="3"/>
  <c r="T10" i="1"/>
  <c r="A38" i="1" s="1"/>
  <c r="B39" i="3"/>
  <c r="AF10" i="1"/>
  <c r="AG10" i="1"/>
  <c r="AH10" i="1"/>
  <c r="AJ10" i="1"/>
  <c r="AK10" i="1" s="1"/>
  <c r="AL10" i="1" s="1"/>
  <c r="AI10" i="1"/>
  <c r="R10" i="1"/>
  <c r="A9" i="1"/>
  <c r="B15" i="3"/>
  <c r="A11" i="1"/>
  <c r="A25" i="1"/>
  <c r="A41" i="1"/>
  <c r="H4" i="7"/>
  <c r="A17" i="1"/>
  <c r="P10" i="11"/>
  <c r="P19" i="1"/>
  <c r="T9" i="7" l="1"/>
  <c r="B133" i="3" s="1"/>
  <c r="T11" i="7"/>
  <c r="B178" i="3" s="1"/>
  <c r="P13" i="11"/>
  <c r="J7" i="7"/>
  <c r="R7" i="7"/>
  <c r="E88" i="3" s="1"/>
  <c r="B14" i="3"/>
  <c r="J4" i="7"/>
  <c r="A40" i="1"/>
  <c r="A42" i="1"/>
  <c r="A27" i="1"/>
  <c r="M4" i="7"/>
  <c r="A38" i="11"/>
  <c r="A45" i="11"/>
  <c r="A35" i="11"/>
  <c r="A33" i="11"/>
  <c r="A34" i="11"/>
  <c r="A17" i="11"/>
  <c r="A37" i="11"/>
  <c r="A23" i="11"/>
  <c r="A16" i="11"/>
  <c r="A15" i="11"/>
  <c r="E15" i="3"/>
  <c r="A13" i="11"/>
  <c r="A47" i="11"/>
  <c r="A32" i="11"/>
  <c r="A10" i="11"/>
  <c r="A20" i="11"/>
  <c r="A11" i="11"/>
  <c r="A46" i="11"/>
  <c r="A40" i="11"/>
  <c r="A27" i="11"/>
  <c r="A36" i="11"/>
  <c r="A24" i="11"/>
  <c r="A30" i="11"/>
  <c r="A22" i="11"/>
  <c r="A43" i="11"/>
  <c r="A39" i="11"/>
  <c r="A44" i="11"/>
  <c r="A12" i="11"/>
  <c r="A18" i="11"/>
  <c r="A19" i="11"/>
  <c r="A29" i="11"/>
  <c r="A9" i="11"/>
  <c r="A48" i="11"/>
  <c r="A26" i="11"/>
  <c r="A25" i="11"/>
  <c r="A21" i="11"/>
  <c r="A42" i="11"/>
  <c r="A14" i="11"/>
  <c r="A31" i="11"/>
  <c r="A28" i="11"/>
  <c r="A41" i="11"/>
  <c r="AM9" i="11"/>
  <c r="AN9" i="11"/>
  <c r="T4" i="7"/>
  <c r="B17" i="3" s="1"/>
  <c r="AD9" i="11"/>
  <c r="AE9" i="11" s="1"/>
  <c r="A26" i="1"/>
  <c r="A30" i="1"/>
  <c r="A43" i="1"/>
  <c r="A15" i="1"/>
  <c r="AD17" i="1"/>
  <c r="AE17" i="1" s="1"/>
  <c r="AG17" i="1" s="1"/>
  <c r="Q12" i="7"/>
  <c r="A24" i="1"/>
  <c r="A12" i="1"/>
  <c r="A14" i="1"/>
  <c r="A10" i="1"/>
  <c r="AK17" i="1"/>
  <c r="AL17" i="1" s="1"/>
  <c r="AM16" i="1"/>
  <c r="P16" i="1" s="1"/>
  <c r="AD16" i="1"/>
  <c r="AE16" i="1" s="1"/>
  <c r="A21" i="1"/>
  <c r="AM15" i="1"/>
  <c r="AN15" i="1"/>
  <c r="AG9" i="1"/>
  <c r="AN17" i="1"/>
  <c r="AM17" i="1"/>
  <c r="H12" i="7"/>
  <c r="T12" i="7" s="1"/>
  <c r="B197" i="3" s="1"/>
  <c r="B195" i="3"/>
  <c r="AF17" i="1"/>
  <c r="B150" i="3"/>
  <c r="H10" i="7"/>
  <c r="T10" i="7" s="1"/>
  <c r="B152" i="3" s="1"/>
  <c r="P14" i="1"/>
  <c r="AG14" i="1"/>
  <c r="AF14" i="1"/>
  <c r="P12" i="1"/>
  <c r="AF11" i="1"/>
  <c r="AG11" i="1"/>
  <c r="AN11" i="1"/>
  <c r="AM11" i="1"/>
  <c r="P11" i="1" s="1"/>
  <c r="AN10" i="1"/>
  <c r="AM10" i="1"/>
  <c r="P10" i="1" s="1"/>
  <c r="H5" i="7"/>
  <c r="T5" i="7" s="1"/>
  <c r="B43" i="3" s="1"/>
  <c r="B41" i="3"/>
  <c r="A28" i="1"/>
  <c r="A48" i="1"/>
  <c r="A35" i="1"/>
  <c r="A47" i="1"/>
  <c r="A22" i="1"/>
  <c r="A44" i="1"/>
  <c r="A31" i="1"/>
  <c r="A32" i="1"/>
  <c r="A34" i="1"/>
  <c r="A16" i="1"/>
  <c r="A39" i="1"/>
  <c r="Q5" i="7"/>
  <c r="I5" i="7"/>
  <c r="A36" i="1"/>
  <c r="A45" i="1"/>
  <c r="A18" i="1"/>
  <c r="A33" i="1"/>
  <c r="A19" i="1"/>
  <c r="A37" i="1"/>
  <c r="A20" i="1"/>
  <c r="A23" i="1"/>
  <c r="A29" i="1"/>
  <c r="A13" i="1"/>
  <c r="A46" i="1"/>
  <c r="P9" i="11" l="1"/>
  <c r="AF9" i="11"/>
  <c r="AG9" i="11"/>
  <c r="P17" i="1"/>
  <c r="AF16" i="1"/>
  <c r="AG16" i="1"/>
  <c r="P15" i="1"/>
</calcChain>
</file>

<file path=xl/sharedStrings.xml><?xml version="1.0" encoding="utf-8"?>
<sst xmlns="http://schemas.openxmlformats.org/spreadsheetml/2006/main" count="1533" uniqueCount="121">
  <si>
    <t>JINETE</t>
  </si>
  <si>
    <t>CABALLO</t>
  </si>
  <si>
    <t>Dorsal</t>
  </si>
  <si>
    <t>Fase</t>
  </si>
  <si>
    <t>(1)</t>
  </si>
  <si>
    <t>HORA SALIDA</t>
  </si>
  <si>
    <t>HORA LLEGADA</t>
  </si>
  <si>
    <t>VELOCIDAD MEDIA</t>
  </si>
  <si>
    <t>ORDEN DE SALIDA Y HORARIOS</t>
  </si>
  <si>
    <t>DORSAL</t>
  </si>
  <si>
    <t>Hora Llegada</t>
  </si>
  <si>
    <t>Clas.</t>
  </si>
  <si>
    <t>Tiempo Meta</t>
  </si>
  <si>
    <t>Tiempo Vet-Gate</t>
  </si>
  <si>
    <t>Penalizacion</t>
  </si>
  <si>
    <t>Hora Salida</t>
  </si>
  <si>
    <t>Descanso Obligatorio</t>
  </si>
  <si>
    <t>Velocidad</t>
  </si>
  <si>
    <t>TIEMPO TOTAL</t>
  </si>
  <si>
    <t>T.Recup.</t>
  </si>
  <si>
    <t>Hora    Vet-Gate</t>
  </si>
  <si>
    <t>CLAS.</t>
  </si>
  <si>
    <t>CLASIFICACION PROVISIONAL</t>
  </si>
  <si>
    <t>Penalizacion defecto</t>
  </si>
  <si>
    <t>Penalizacion exceso</t>
  </si>
  <si>
    <t>Calc.Penaliz defecto</t>
  </si>
  <si>
    <t>Calc.Penaliz exceso</t>
  </si>
  <si>
    <t>Total Penalizacion</t>
  </si>
  <si>
    <t>TIEMPO MINIMO:</t>
  </si>
  <si>
    <t>TIEMPO MAXIMO:</t>
  </si>
  <si>
    <t>KMS. FASE (1):</t>
  </si>
  <si>
    <t>TIEMPO RECUPERACION FASE 1</t>
  </si>
  <si>
    <t>FASE 1</t>
  </si>
  <si>
    <t>KMS</t>
  </si>
  <si>
    <t>HORA VET-GATE</t>
  </si>
  <si>
    <t>PENALIZACION</t>
  </si>
  <si>
    <t>TIEMPO META</t>
  </si>
  <si>
    <t>TIEMPO VET-GATE</t>
  </si>
  <si>
    <t>TIEMPO TOTAL FASE:</t>
  </si>
  <si>
    <t>VELOCIDAD MEDIA:</t>
  </si>
  <si>
    <t>TOTAL RAID:</t>
  </si>
  <si>
    <t>MATRÍCULA</t>
  </si>
  <si>
    <t>BOX</t>
  </si>
  <si>
    <t>TOTAL</t>
  </si>
  <si>
    <t>HORA VET-GATE    1ª PRESENTACIÓN</t>
  </si>
  <si>
    <t xml:space="preserve">1ª FASE </t>
  </si>
  <si>
    <t>HOJA CONTROL LLEGADA PROMOCIÓN 2ª FASE</t>
  </si>
  <si>
    <t>HOJA CONTROL LLEGADA PROMOCIÓN 1ª FASE</t>
  </si>
  <si>
    <t>Descanso Obligatorio:</t>
  </si>
  <si>
    <t>Paja Viruta</t>
  </si>
  <si>
    <t xml:space="preserve">2ª FASE </t>
  </si>
  <si>
    <t>(2)</t>
  </si>
  <si>
    <t>TIEMPO RECUPERACION FASE 2</t>
  </si>
  <si>
    <t>HOJA CONTROL VET-GATE PROMOCIÓN 1ª FASE</t>
  </si>
  <si>
    <t>HOJA CONTROL VET-GATE PROMOCIÓN 2ª FASE</t>
  </si>
  <si>
    <t>FASE 2</t>
  </si>
  <si>
    <t>TIEM. RECUPERACIÓN</t>
  </si>
  <si>
    <t>KMS. FASE (2):</t>
  </si>
  <si>
    <t>Tiempo máximo Vet-Gate</t>
  </si>
  <si>
    <t>HOJA CONTROL LLEGADA   1ª FASE</t>
  </si>
  <si>
    <t>HOJA CONTROL VET-GATE   1ª FASE</t>
  </si>
  <si>
    <t>1ª PRESENTACIÓN</t>
  </si>
  <si>
    <t>2ª PRESENTACIÓN</t>
  </si>
  <si>
    <t>HOJA CONTROL VET-GATE  1ª FASE</t>
  </si>
  <si>
    <t>HOJA CONTROL VET-GATE 1ª FASE</t>
  </si>
  <si>
    <t>HOJA CONTROL LLEGADA  1ª FASE</t>
  </si>
  <si>
    <t>HOJA CONTROL VET-GATE  2ª FASE</t>
  </si>
  <si>
    <t>HOJA CONTROL LLEGADA   2ª FASE</t>
  </si>
  <si>
    <t>HOJA CONTROL VET-GATE   2ª FASE</t>
  </si>
  <si>
    <t>HOJA CONTROL VET-GATE 2ª FASE</t>
  </si>
  <si>
    <t>HOJA CONTROL LLEGADA  2ª FASE</t>
  </si>
  <si>
    <t>Total</t>
  </si>
  <si>
    <t>V Raid Club Hípco el Corzo 18/02/2012</t>
  </si>
  <si>
    <t>T.Recup. Fase 1</t>
  </si>
  <si>
    <t>T.Recup. Fase 2</t>
  </si>
  <si>
    <t>T.Recup. Total Fases</t>
  </si>
  <si>
    <t>Tiempo Recuperación Total Fases</t>
  </si>
  <si>
    <t>T. Recup. Fase 1</t>
  </si>
  <si>
    <t>T. Meta Fase 2</t>
  </si>
  <si>
    <t>T. Meta Fase 1</t>
  </si>
  <si>
    <t>T. Recup Fase 2</t>
  </si>
  <si>
    <t>T. Compu. Fase 2</t>
  </si>
  <si>
    <t>Vel. Carrera</t>
  </si>
  <si>
    <t>Vel. Compu.</t>
  </si>
  <si>
    <t>T. Compu. Fase1</t>
  </si>
  <si>
    <t>Tiempo Carrera</t>
  </si>
  <si>
    <t>Velocidad Comput.</t>
  </si>
  <si>
    <t>Vel. Comput.</t>
  </si>
  <si>
    <t>Vel. Carrera Fase 1</t>
  </si>
  <si>
    <t>Vel. Comput. Fase 1</t>
  </si>
  <si>
    <t>Vel. Carrera Fase 2</t>
  </si>
  <si>
    <t>Vel. Comput. Fase 2</t>
  </si>
  <si>
    <t>Tiempo Comput.</t>
  </si>
  <si>
    <t>L.D.N L.D.T</t>
  </si>
  <si>
    <t>L.I.C</t>
  </si>
  <si>
    <t>L.D.N. L.D.T</t>
  </si>
  <si>
    <t>L.D.N - L.D.T</t>
  </si>
  <si>
    <t>15 Km/H</t>
  </si>
  <si>
    <t>11 Km/H</t>
  </si>
  <si>
    <t>VII Raid Sierra de la Mosca y Llanos de Sierra de Fuentes 12/10/2013</t>
  </si>
  <si>
    <t>MATRÍCULAS XX RAID El Corzo Copa Federación CET 40</t>
  </si>
  <si>
    <t>JESUS RUIZ ROJAS</t>
  </si>
  <si>
    <t>MULAN RS</t>
  </si>
  <si>
    <t>GONZALO ALONSO</t>
  </si>
  <si>
    <t>ARABIA</t>
  </si>
  <si>
    <t>ELENA COBOS ALONSO</t>
  </si>
  <si>
    <t>NANCY</t>
  </si>
  <si>
    <t>CARLOS CUNHA</t>
  </si>
  <si>
    <t>JD DE RAPOSINHO</t>
  </si>
  <si>
    <t>MARISA BOTE</t>
  </si>
  <si>
    <t>DANDOLO DB</t>
  </si>
  <si>
    <t>HUGO MUACHO</t>
  </si>
  <si>
    <t>ZARZAMORA DB</t>
  </si>
  <si>
    <t>ALVARO SANCHEZ RICO</t>
  </si>
  <si>
    <t>INOCENTE</t>
  </si>
  <si>
    <t>AURORA TORRES</t>
  </si>
  <si>
    <t>MARACA ALB</t>
  </si>
  <si>
    <t>FERNANDO ALBARRAN</t>
  </si>
  <si>
    <t>LUANDA LB</t>
  </si>
  <si>
    <t>GONZALO ALONO</t>
  </si>
  <si>
    <t>P'PP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</si>
</sst>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0.000"/>
    <numFmt numFmtId="165" formatCode="#,##0.00\ &quot;€&quot;"/>
  </numFmts>
  <fonts count="44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b/>
      <i/>
      <sz val="9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12"/>
      <name val="Arial Rounded MT Bold"/>
      <family val="2"/>
    </font>
    <font>
      <sz val="14"/>
      <name val="Arial"/>
      <family val="2"/>
    </font>
    <font>
      <b/>
      <sz val="10"/>
      <name val="Arial Rounded MT Bold"/>
      <family val="2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b/>
      <sz val="9"/>
      <name val="Arial Rounded MT Bold"/>
      <family val="2"/>
    </font>
    <font>
      <b/>
      <sz val="11"/>
      <name val="Arial"/>
      <family val="2"/>
    </font>
    <font>
      <i/>
      <sz val="11"/>
      <name val="Times New Roman"/>
      <family val="1"/>
    </font>
    <font>
      <b/>
      <i/>
      <sz val="11"/>
      <name val="Arial Rounded MT Bold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Times New Roman"/>
      <family val="1"/>
    </font>
    <font>
      <b/>
      <i/>
      <sz val="12"/>
      <color rgb="FFFF0000"/>
      <name val="Arial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</fills>
  <borders count="8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6" fillId="0" borderId="0"/>
  </cellStyleXfs>
  <cellXfs count="47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8" fillId="0" borderId="1" xfId="0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justify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6" fontId="0" fillId="0" borderId="13" xfId="0" applyNumberFormat="1" applyBorder="1"/>
    <xf numFmtId="0" fontId="1" fillId="4" borderId="14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0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/>
    <xf numFmtId="0" fontId="0" fillId="0" borderId="17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2"/>
    </xf>
    <xf numFmtId="0" fontId="0" fillId="0" borderId="5" xfId="0" applyBorder="1"/>
    <xf numFmtId="46" fontId="3" fillId="0" borderId="0" xfId="0" applyNumberFormat="1" applyFont="1" applyAlignment="1">
      <alignment horizontal="left" vertical="center" indent="1"/>
    </xf>
    <xf numFmtId="0" fontId="11" fillId="0" borderId="0" xfId="0" applyFont="1"/>
    <xf numFmtId="0" fontId="3" fillId="0" borderId="0" xfId="0" applyFont="1" applyAlignment="1">
      <alignment horizontal="left" vertical="center"/>
    </xf>
    <xf numFmtId="46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1" fillId="0" borderId="8" xfId="0" applyFont="1" applyBorder="1"/>
    <xf numFmtId="46" fontId="11" fillId="0" borderId="8" xfId="0" applyNumberFormat="1" applyFont="1" applyBorder="1" applyAlignment="1">
      <alignment horizontal="left" indent="1"/>
    </xf>
    <xf numFmtId="0" fontId="11" fillId="0" borderId="7" xfId="0" applyFont="1" applyBorder="1"/>
    <xf numFmtId="46" fontId="11" fillId="0" borderId="8" xfId="0" applyNumberFormat="1" applyFont="1" applyBorder="1" applyAlignment="1">
      <alignment horizontal="left"/>
    </xf>
    <xf numFmtId="46" fontId="16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left"/>
    </xf>
    <xf numFmtId="1" fontId="14" fillId="0" borderId="17" xfId="0" applyNumberFormat="1" applyFont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justify"/>
    </xf>
    <xf numFmtId="0" fontId="11" fillId="7" borderId="11" xfId="0" applyFont="1" applyFill="1" applyBorder="1" applyAlignment="1">
      <alignment horizontal="center" vertical="justify"/>
    </xf>
    <xf numFmtId="0" fontId="1" fillId="7" borderId="11" xfId="0" applyFont="1" applyFill="1" applyBorder="1" applyAlignment="1">
      <alignment horizontal="center" vertical="center"/>
    </xf>
    <xf numFmtId="46" fontId="0" fillId="7" borderId="12" xfId="0" applyNumberFormat="1" applyFill="1" applyBorder="1"/>
    <xf numFmtId="46" fontId="12" fillId="7" borderId="12" xfId="0" applyNumberFormat="1" applyFont="1" applyFill="1" applyBorder="1"/>
    <xf numFmtId="46" fontId="0" fillId="7" borderId="13" xfId="0" applyNumberFormat="1" applyFill="1" applyBorder="1"/>
    <xf numFmtId="46" fontId="12" fillId="7" borderId="13" xfId="0" applyNumberFormat="1" applyFont="1" applyFill="1" applyBorder="1"/>
    <xf numFmtId="0" fontId="1" fillId="8" borderId="11" xfId="0" applyFont="1" applyFill="1" applyBorder="1" applyAlignment="1">
      <alignment horizontal="center" vertical="justify"/>
    </xf>
    <xf numFmtId="46" fontId="0" fillId="8" borderId="12" xfId="0" applyNumberFormat="1" applyFill="1" applyBorder="1" applyAlignment="1">
      <alignment horizontal="center"/>
    </xf>
    <xf numFmtId="46" fontId="0" fillId="8" borderId="13" xfId="0" applyNumberForma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2" fontId="0" fillId="3" borderId="12" xfId="0" applyNumberFormat="1" applyFill="1" applyBorder="1"/>
    <xf numFmtId="2" fontId="0" fillId="3" borderId="13" xfId="0" applyNumberFormat="1" applyFill="1" applyBorder="1"/>
    <xf numFmtId="0" fontId="17" fillId="9" borderId="0" xfId="0" applyFont="1" applyFill="1"/>
    <xf numFmtId="0" fontId="18" fillId="9" borderId="0" xfId="0" applyFont="1" applyFill="1"/>
    <xf numFmtId="46" fontId="17" fillId="9" borderId="0" xfId="0" applyNumberFormat="1" applyFont="1" applyFill="1" applyAlignment="1">
      <alignment horizontal="left"/>
    </xf>
    <xf numFmtId="0" fontId="17" fillId="9" borderId="0" xfId="0" applyFont="1" applyFill="1" applyAlignment="1">
      <alignment horizontal="left"/>
    </xf>
    <xf numFmtId="0" fontId="20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8" fillId="0" borderId="20" xfId="0" applyFont="1" applyFill="1" applyBorder="1"/>
    <xf numFmtId="1" fontId="6" fillId="0" borderId="21" xfId="0" applyNumberFormat="1" applyFont="1" applyFill="1" applyBorder="1" applyAlignment="1">
      <alignment horizontal="center"/>
    </xf>
    <xf numFmtId="21" fontId="4" fillId="0" borderId="20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21" fontId="4" fillId="0" borderId="23" xfId="0" applyNumberFormat="1" applyFont="1" applyFill="1" applyBorder="1" applyAlignment="1">
      <alignment horizontal="center"/>
    </xf>
    <xf numFmtId="21" fontId="4" fillId="0" borderId="24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6" fontId="4" fillId="0" borderId="20" xfId="0" applyNumberFormat="1" applyFont="1" applyFill="1" applyBorder="1" applyAlignment="1">
      <alignment horizontal="center"/>
    </xf>
    <xf numFmtId="0" fontId="4" fillId="0" borderId="20" xfId="0" applyFont="1" applyBorder="1"/>
    <xf numFmtId="46" fontId="4" fillId="0" borderId="23" xfId="0" applyNumberFormat="1" applyFont="1" applyFill="1" applyBorder="1" applyAlignment="1">
      <alignment horizontal="center"/>
    </xf>
    <xf numFmtId="0" fontId="4" fillId="0" borderId="23" xfId="0" applyFont="1" applyBorder="1"/>
    <xf numFmtId="0" fontId="4" fillId="0" borderId="24" xfId="0" applyFont="1" applyBorder="1"/>
    <xf numFmtId="46" fontId="0" fillId="0" borderId="26" xfId="0" applyNumberFormat="1" applyBorder="1"/>
    <xf numFmtId="46" fontId="8" fillId="0" borderId="27" xfId="0" applyNumberFormat="1" applyFont="1" applyBorder="1" applyAlignment="1">
      <alignment horizontal="center"/>
    </xf>
    <xf numFmtId="46" fontId="8" fillId="0" borderId="26" xfId="0" applyNumberFormat="1" applyFont="1" applyFill="1" applyBorder="1" applyAlignment="1">
      <alignment horizontal="center"/>
    </xf>
    <xf numFmtId="46" fontId="8" fillId="0" borderId="26" xfId="0" applyNumberFormat="1" applyFont="1" applyBorder="1" applyAlignment="1">
      <alignment horizontal="center"/>
    </xf>
    <xf numFmtId="46" fontId="4" fillId="0" borderId="20" xfId="0" applyNumberFormat="1" applyFont="1" applyBorder="1" applyAlignment="1">
      <alignment horizontal="center"/>
    </xf>
    <xf numFmtId="46" fontId="4" fillId="0" borderId="23" xfId="0" applyNumberFormat="1" applyFont="1" applyBorder="1" applyAlignment="1">
      <alignment horizontal="center"/>
    </xf>
    <xf numFmtId="46" fontId="4" fillId="0" borderId="24" xfId="0" applyNumberFormat="1" applyFont="1" applyBorder="1" applyAlignment="1">
      <alignment horizontal="center"/>
    </xf>
    <xf numFmtId="21" fontId="4" fillId="0" borderId="26" xfId="0" applyNumberFormat="1" applyFont="1" applyFill="1" applyBorder="1" applyAlignment="1">
      <alignment horizontal="center"/>
    </xf>
    <xf numFmtId="0" fontId="8" fillId="0" borderId="23" xfId="0" applyFont="1" applyBorder="1"/>
    <xf numFmtId="46" fontId="8" fillId="0" borderId="23" xfId="0" applyNumberFormat="1" applyFont="1" applyBorder="1"/>
    <xf numFmtId="0" fontId="8" fillId="0" borderId="20" xfId="0" applyFont="1" applyBorder="1"/>
    <xf numFmtId="46" fontId="0" fillId="0" borderId="27" xfId="0" applyNumberFormat="1" applyBorder="1"/>
    <xf numFmtId="0" fontId="8" fillId="0" borderId="24" xfId="0" applyFont="1" applyBorder="1"/>
    <xf numFmtId="46" fontId="0" fillId="0" borderId="28" xfId="0" applyNumberFormat="1" applyBorder="1"/>
    <xf numFmtId="2" fontId="0" fillId="0" borderId="23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5" xfId="0" applyBorder="1" applyAlignment="1">
      <alignment horizontal="center"/>
    </xf>
    <xf numFmtId="0" fontId="0" fillId="0" borderId="24" xfId="0" applyBorder="1"/>
    <xf numFmtId="0" fontId="9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6" fontId="0" fillId="8" borderId="20" xfId="0" applyNumberFormat="1" applyFill="1" applyBorder="1" applyAlignment="1">
      <alignment horizontal="center"/>
    </xf>
    <xf numFmtId="46" fontId="0" fillId="0" borderId="20" xfId="0" applyNumberFormat="1" applyBorder="1"/>
    <xf numFmtId="46" fontId="0" fillId="7" borderId="20" xfId="0" applyNumberFormat="1" applyFill="1" applyBorder="1"/>
    <xf numFmtId="46" fontId="12" fillId="7" borderId="20" xfId="0" applyNumberFormat="1" applyFont="1" applyFill="1" applyBorder="1"/>
    <xf numFmtId="2" fontId="0" fillId="3" borderId="20" xfId="0" applyNumberFormat="1" applyFill="1" applyBorder="1"/>
    <xf numFmtId="46" fontId="13" fillId="3" borderId="27" xfId="0" applyNumberFormat="1" applyFont="1" applyFill="1" applyBorder="1"/>
    <xf numFmtId="46" fontId="0" fillId="8" borderId="23" xfId="0" applyNumberFormat="1" applyFill="1" applyBorder="1" applyAlignment="1">
      <alignment horizontal="center"/>
    </xf>
    <xf numFmtId="46" fontId="0" fillId="0" borderId="23" xfId="0" applyNumberFormat="1" applyBorder="1"/>
    <xf numFmtId="46" fontId="0" fillId="7" borderId="23" xfId="0" applyNumberFormat="1" applyFill="1" applyBorder="1"/>
    <xf numFmtId="46" fontId="12" fillId="7" borderId="23" xfId="0" applyNumberFormat="1" applyFont="1" applyFill="1" applyBorder="1"/>
    <xf numFmtId="2" fontId="0" fillId="3" borderId="23" xfId="0" applyNumberFormat="1" applyFill="1" applyBorder="1"/>
    <xf numFmtId="46" fontId="13" fillId="3" borderId="26" xfId="0" applyNumberFormat="1" applyFont="1" applyFill="1" applyBorder="1"/>
    <xf numFmtId="46" fontId="0" fillId="0" borderId="24" xfId="0" applyNumberFormat="1" applyBorder="1"/>
    <xf numFmtId="46" fontId="0" fillId="7" borderId="24" xfId="0" applyNumberFormat="1" applyFill="1" applyBorder="1"/>
    <xf numFmtId="46" fontId="12" fillId="7" borderId="24" xfId="0" applyNumberFormat="1" applyFont="1" applyFill="1" applyBorder="1"/>
    <xf numFmtId="2" fontId="0" fillId="3" borderId="24" xfId="0" applyNumberFormat="1" applyFill="1" applyBorder="1"/>
    <xf numFmtId="46" fontId="13" fillId="3" borderId="28" xfId="0" applyNumberFormat="1" applyFont="1" applyFill="1" applyBorder="1"/>
    <xf numFmtId="0" fontId="16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justify"/>
    </xf>
    <xf numFmtId="0" fontId="1" fillId="0" borderId="30" xfId="0" applyFont="1" applyBorder="1" applyAlignment="1">
      <alignment horizontal="center" vertical="justify"/>
    </xf>
    <xf numFmtId="0" fontId="1" fillId="7" borderId="30" xfId="0" applyFont="1" applyFill="1" applyBorder="1" applyAlignment="1">
      <alignment horizontal="center" vertical="justify"/>
    </xf>
    <xf numFmtId="0" fontId="11" fillId="7" borderId="30" xfId="0" applyFont="1" applyFill="1" applyBorder="1" applyAlignment="1">
      <alignment horizontal="center" vertical="justify"/>
    </xf>
    <xf numFmtId="0" fontId="1" fillId="7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 vertical="center"/>
    </xf>
    <xf numFmtId="165" fontId="4" fillId="0" borderId="23" xfId="0" applyNumberFormat="1" applyFont="1" applyFill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165" fontId="4" fillId="0" borderId="23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/>
    <xf numFmtId="0" fontId="8" fillId="0" borderId="26" xfId="0" applyFont="1" applyFill="1" applyBorder="1"/>
    <xf numFmtId="49" fontId="27" fillId="0" borderId="20" xfId="0" applyNumberFormat="1" applyFont="1" applyBorder="1" applyAlignment="1">
      <alignment horizontal="center"/>
    </xf>
    <xf numFmtId="49" fontId="27" fillId="0" borderId="23" xfId="0" applyNumberFormat="1" applyFont="1" applyBorder="1" applyAlignment="1">
      <alignment horizontal="center"/>
    </xf>
    <xf numFmtId="46" fontId="4" fillId="0" borderId="27" xfId="0" applyNumberFormat="1" applyFont="1" applyBorder="1" applyAlignment="1">
      <alignment horizontal="center"/>
    </xf>
    <xf numFmtId="46" fontId="4" fillId="0" borderId="26" xfId="0" applyNumberFormat="1" applyFont="1" applyFill="1" applyBorder="1" applyAlignment="1">
      <alignment horizontal="center"/>
    </xf>
    <xf numFmtId="0" fontId="29" fillId="0" borderId="0" xfId="0" applyFont="1"/>
    <xf numFmtId="46" fontId="0" fillId="0" borderId="32" xfId="0" applyNumberFormat="1" applyBorder="1"/>
    <xf numFmtId="46" fontId="0" fillId="0" borderId="1" xfId="0" applyNumberFormat="1" applyBorder="1"/>
    <xf numFmtId="46" fontId="26" fillId="0" borderId="12" xfId="0" applyNumberFormat="1" applyFont="1" applyBorder="1"/>
    <xf numFmtId="2" fontId="8" fillId="0" borderId="23" xfId="0" applyNumberFormat="1" applyFont="1" applyBorder="1"/>
    <xf numFmtId="2" fontId="0" fillId="0" borderId="0" xfId="0" applyNumberFormat="1"/>
    <xf numFmtId="46" fontId="0" fillId="7" borderId="32" xfId="0" applyNumberFormat="1" applyFill="1" applyBorder="1"/>
    <xf numFmtId="46" fontId="0" fillId="7" borderId="1" xfId="0" applyNumberFormat="1" applyFill="1" applyBorder="1"/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46" fontId="13" fillId="3" borderId="36" xfId="0" applyNumberFormat="1" applyFont="1" applyFill="1" applyBorder="1"/>
    <xf numFmtId="46" fontId="13" fillId="3" borderId="37" xfId="0" applyNumberFormat="1" applyFont="1" applyFill="1" applyBorder="1"/>
    <xf numFmtId="0" fontId="16" fillId="0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8" fillId="0" borderId="40" xfId="0" applyFont="1" applyBorder="1"/>
    <xf numFmtId="49" fontId="0" fillId="0" borderId="39" xfId="0" applyNumberFormat="1" applyBorder="1" applyAlignment="1">
      <alignment horizontal="center"/>
    </xf>
    <xf numFmtId="46" fontId="0" fillId="8" borderId="39" xfId="0" applyNumberFormat="1" applyFill="1" applyBorder="1" applyAlignment="1">
      <alignment horizontal="center"/>
    </xf>
    <xf numFmtId="46" fontId="0" fillId="0" borderId="39" xfId="0" applyNumberFormat="1" applyBorder="1"/>
    <xf numFmtId="46" fontId="0" fillId="7" borderId="39" xfId="0" applyNumberFormat="1" applyFill="1" applyBorder="1"/>
    <xf numFmtId="46" fontId="0" fillId="7" borderId="40" xfId="0" applyNumberFormat="1" applyFill="1" applyBorder="1"/>
    <xf numFmtId="2" fontId="0" fillId="3" borderId="39" xfId="0" applyNumberFormat="1" applyFill="1" applyBorder="1"/>
    <xf numFmtId="46" fontId="13" fillId="3" borderId="41" xfId="0" applyNumberFormat="1" applyFont="1" applyFill="1" applyBorder="1"/>
    <xf numFmtId="46" fontId="8" fillId="0" borderId="28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9" fillId="0" borderId="42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4" fillId="0" borderId="44" xfId="0" applyFont="1" applyBorder="1"/>
    <xf numFmtId="1" fontId="6" fillId="0" borderId="45" xfId="0" applyNumberFormat="1" applyFont="1" applyFill="1" applyBorder="1" applyAlignment="1">
      <alignment horizontal="center"/>
    </xf>
    <xf numFmtId="21" fontId="4" fillId="0" borderId="44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6" fontId="0" fillId="0" borderId="44" xfId="0" applyNumberFormat="1" applyBorder="1"/>
    <xf numFmtId="46" fontId="0" fillId="7" borderId="44" xfId="0" applyNumberFormat="1" applyFill="1" applyBorder="1"/>
    <xf numFmtId="46" fontId="12" fillId="7" borderId="44" xfId="0" applyNumberFormat="1" applyFont="1" applyFill="1" applyBorder="1"/>
    <xf numFmtId="2" fontId="0" fillId="3" borderId="44" xfId="0" applyNumberFormat="1" applyFill="1" applyBorder="1"/>
    <xf numFmtId="46" fontId="13" fillId="3" borderId="46" xfId="0" applyNumberFormat="1" applyFont="1" applyFill="1" applyBorder="1"/>
    <xf numFmtId="0" fontId="16" fillId="0" borderId="4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8" fillId="0" borderId="44" xfId="0" applyFont="1" applyBorder="1"/>
    <xf numFmtId="49" fontId="27" fillId="0" borderId="44" xfId="0" applyNumberFormat="1" applyFont="1" applyBorder="1" applyAlignment="1">
      <alignment horizontal="center"/>
    </xf>
    <xf numFmtId="46" fontId="0" fillId="8" borderId="44" xfId="0" applyNumberForma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6" fontId="0" fillId="8" borderId="23" xfId="0" applyNumberFormat="1" applyFill="1" applyBorder="1"/>
    <xf numFmtId="46" fontId="0" fillId="8" borderId="24" xfId="0" applyNumberFormat="1" applyFill="1" applyBorder="1"/>
    <xf numFmtId="1" fontId="6" fillId="0" borderId="23" xfId="0" applyNumberFormat="1" applyFont="1" applyFill="1" applyBorder="1" applyAlignment="1">
      <alignment horizontal="center"/>
    </xf>
    <xf numFmtId="46" fontId="0" fillId="0" borderId="46" xfId="0" applyNumberFormat="1" applyBorder="1"/>
    <xf numFmtId="0" fontId="0" fillId="0" borderId="45" xfId="0" applyBorder="1" applyAlignment="1">
      <alignment horizontal="center"/>
    </xf>
    <xf numFmtId="0" fontId="0" fillId="0" borderId="44" xfId="0" applyBorder="1"/>
    <xf numFmtId="46" fontId="4" fillId="0" borderId="26" xfId="0" applyNumberFormat="1" applyFont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46" fontId="4" fillId="0" borderId="44" xfId="0" applyNumberFormat="1" applyFont="1" applyFill="1" applyBorder="1" applyAlignment="1">
      <alignment horizontal="center"/>
    </xf>
    <xf numFmtId="46" fontId="8" fillId="0" borderId="46" xfId="0" applyNumberFormat="1" applyFont="1" applyBorder="1" applyAlignment="1">
      <alignment horizontal="center"/>
    </xf>
    <xf numFmtId="46" fontId="4" fillId="0" borderId="28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6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2"/>
    </xf>
    <xf numFmtId="0" fontId="0" fillId="0" borderId="0" xfId="0" applyBorder="1" applyAlignment="1">
      <alignment vertical="center"/>
    </xf>
    <xf numFmtId="46" fontId="3" fillId="0" borderId="0" xfId="0" applyNumberFormat="1" applyFont="1" applyBorder="1" applyAlignment="1">
      <alignment horizontal="left" vertical="center"/>
    </xf>
    <xf numFmtId="46" fontId="3" fillId="0" borderId="0" xfId="0" applyNumberFormat="1" applyFont="1" applyBorder="1" applyAlignment="1">
      <alignment horizontal="left" vertical="center" indent="1"/>
    </xf>
    <xf numFmtId="2" fontId="3" fillId="0" borderId="0" xfId="0" applyNumberFormat="1" applyFont="1" applyBorder="1" applyAlignment="1">
      <alignment horizontal="left" vertical="center"/>
    </xf>
    <xf numFmtId="0" fontId="11" fillId="0" borderId="0" xfId="0" applyFont="1" applyBorder="1"/>
    <xf numFmtId="46" fontId="11" fillId="0" borderId="0" xfId="0" applyNumberFormat="1" applyFont="1" applyBorder="1" applyAlignment="1">
      <alignment horizontal="left" indent="1"/>
    </xf>
    <xf numFmtId="46" fontId="11" fillId="0" borderId="0" xfId="0" applyNumberFormat="1" applyFont="1" applyBorder="1" applyAlignment="1">
      <alignment horizontal="left"/>
    </xf>
    <xf numFmtId="0" fontId="0" fillId="0" borderId="47" xfId="0" applyBorder="1"/>
    <xf numFmtId="0" fontId="3" fillId="0" borderId="0" xfId="0" applyNumberFormat="1" applyFont="1" applyAlignment="1">
      <alignment horizontal="left" vertical="center"/>
    </xf>
    <xf numFmtId="165" fontId="8" fillId="0" borderId="26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/>
    </xf>
    <xf numFmtId="21" fontId="17" fillId="9" borderId="0" xfId="0" applyNumberFormat="1" applyFont="1" applyFill="1" applyAlignment="1">
      <alignment horizontal="left"/>
    </xf>
    <xf numFmtId="0" fontId="16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 indent="6"/>
    </xf>
    <xf numFmtId="0" fontId="15" fillId="0" borderId="0" xfId="0" applyFont="1" applyBorder="1"/>
    <xf numFmtId="0" fontId="0" fillId="0" borderId="47" xfId="0" applyBorder="1" applyAlignment="1">
      <alignment horizontal="center" vertical="center"/>
    </xf>
    <xf numFmtId="0" fontId="26" fillId="0" borderId="0" xfId="1"/>
    <xf numFmtId="0" fontId="23" fillId="0" borderId="48" xfId="1" applyFont="1" applyBorder="1" applyAlignment="1">
      <alignment horizontal="center" vertical="center"/>
    </xf>
    <xf numFmtId="0" fontId="6" fillId="0" borderId="21" xfId="1" applyFont="1" applyFill="1" applyBorder="1" applyAlignment="1">
      <alignment horizontal="center"/>
    </xf>
    <xf numFmtId="46" fontId="4" fillId="0" borderId="20" xfId="1" applyNumberFormat="1" applyFont="1" applyFill="1" applyBorder="1" applyAlignment="1">
      <alignment horizontal="center"/>
    </xf>
    <xf numFmtId="0" fontId="4" fillId="0" borderId="20" xfId="1" applyFont="1" applyBorder="1"/>
    <xf numFmtId="46" fontId="8" fillId="0" borderId="27" xfId="1" applyNumberFormat="1" applyFont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46" fontId="4" fillId="0" borderId="23" xfId="1" applyNumberFormat="1" applyFont="1" applyFill="1" applyBorder="1" applyAlignment="1">
      <alignment horizontal="center"/>
    </xf>
    <xf numFmtId="0" fontId="4" fillId="0" borderId="23" xfId="1" applyFont="1" applyBorder="1"/>
    <xf numFmtId="46" fontId="8" fillId="0" borderId="26" xfId="1" applyNumberFormat="1" applyFont="1" applyFill="1" applyBorder="1" applyAlignment="1">
      <alignment horizontal="center"/>
    </xf>
    <xf numFmtId="46" fontId="8" fillId="0" borderId="26" xfId="1" applyNumberFormat="1" applyFont="1" applyBorder="1" applyAlignment="1">
      <alignment horizontal="center"/>
    </xf>
    <xf numFmtId="0" fontId="6" fillId="0" borderId="45" xfId="1" applyFont="1" applyFill="1" applyBorder="1" applyAlignment="1">
      <alignment horizontal="center"/>
    </xf>
    <xf numFmtId="46" fontId="4" fillId="0" borderId="44" xfId="1" applyNumberFormat="1" applyFont="1" applyFill="1" applyBorder="1" applyAlignment="1">
      <alignment horizontal="center"/>
    </xf>
    <xf numFmtId="0" fontId="4" fillId="0" borderId="44" xfId="1" applyFont="1" applyBorder="1"/>
    <xf numFmtId="46" fontId="8" fillId="0" borderId="46" xfId="1" applyNumberFormat="1" applyFont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46" fontId="4" fillId="0" borderId="24" xfId="1" applyNumberFormat="1" applyFont="1" applyFill="1" applyBorder="1" applyAlignment="1">
      <alignment horizontal="center"/>
    </xf>
    <xf numFmtId="0" fontId="4" fillId="0" borderId="24" xfId="1" applyFont="1" applyBorder="1"/>
    <xf numFmtId="46" fontId="8" fillId="0" borderId="28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46" fontId="4" fillId="0" borderId="0" xfId="1" applyNumberFormat="1" applyFont="1" applyBorder="1" applyAlignment="1">
      <alignment horizontal="center"/>
    </xf>
    <xf numFmtId="0" fontId="4" fillId="0" borderId="0" xfId="1" applyFont="1" applyBorder="1"/>
    <xf numFmtId="46" fontId="8" fillId="0" borderId="0" xfId="1" applyNumberFormat="1" applyFont="1" applyBorder="1" applyAlignment="1">
      <alignment horizontal="center"/>
    </xf>
    <xf numFmtId="0" fontId="26" fillId="0" borderId="0" xfId="1" applyAlignment="1">
      <alignment horizontal="center"/>
    </xf>
    <xf numFmtId="46" fontId="4" fillId="0" borderId="20" xfId="1" applyNumberFormat="1" applyFont="1" applyBorder="1" applyAlignment="1">
      <alignment horizontal="center"/>
    </xf>
    <xf numFmtId="46" fontId="4" fillId="0" borderId="27" xfId="1" applyNumberFormat="1" applyFont="1" applyBorder="1" applyAlignment="1">
      <alignment horizontal="center"/>
    </xf>
    <xf numFmtId="46" fontId="4" fillId="0" borderId="23" xfId="1" applyNumberFormat="1" applyFont="1" applyBorder="1" applyAlignment="1">
      <alignment horizontal="center"/>
    </xf>
    <xf numFmtId="21" fontId="4" fillId="0" borderId="26" xfId="1" applyNumberFormat="1" applyFont="1" applyFill="1" applyBorder="1" applyAlignment="1">
      <alignment horizontal="center"/>
    </xf>
    <xf numFmtId="46" fontId="4" fillId="0" borderId="26" xfId="1" applyNumberFormat="1" applyFont="1" applyFill="1" applyBorder="1" applyAlignment="1">
      <alignment horizontal="center"/>
    </xf>
    <xf numFmtId="0" fontId="4" fillId="0" borderId="22" xfId="1" applyFont="1" applyBorder="1" applyAlignment="1">
      <alignment horizontal="center"/>
    </xf>
    <xf numFmtId="46" fontId="4" fillId="0" borderId="26" xfId="1" applyNumberFormat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46" fontId="4" fillId="0" borderId="44" xfId="1" applyNumberFormat="1" applyFont="1" applyBorder="1" applyAlignment="1">
      <alignment horizontal="center"/>
    </xf>
    <xf numFmtId="46" fontId="4" fillId="0" borderId="46" xfId="1" applyNumberFormat="1" applyFont="1" applyBorder="1" applyAlignment="1">
      <alignment horizontal="center"/>
    </xf>
    <xf numFmtId="0" fontId="4" fillId="0" borderId="49" xfId="1" applyFont="1" applyBorder="1" applyAlignment="1">
      <alignment horizontal="center"/>
    </xf>
    <xf numFmtId="46" fontId="4" fillId="0" borderId="49" xfId="1" applyNumberFormat="1" applyFont="1" applyBorder="1" applyAlignment="1">
      <alignment horizontal="center"/>
    </xf>
    <xf numFmtId="0" fontId="4" fillId="0" borderId="49" xfId="1" applyFont="1" applyBorder="1"/>
    <xf numFmtId="0" fontId="1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23" fillId="0" borderId="50" xfId="1" applyFont="1" applyBorder="1" applyAlignment="1">
      <alignment horizontal="center" vertical="center"/>
    </xf>
    <xf numFmtId="46" fontId="8" fillId="0" borderId="46" xfId="1" applyNumberFormat="1" applyFont="1" applyFill="1" applyBorder="1" applyAlignment="1">
      <alignment horizontal="center"/>
    </xf>
    <xf numFmtId="0" fontId="6" fillId="0" borderId="49" xfId="1" applyFont="1" applyFill="1" applyBorder="1" applyAlignment="1">
      <alignment horizontal="center"/>
    </xf>
    <xf numFmtId="46" fontId="4" fillId="0" borderId="49" xfId="1" applyNumberFormat="1" applyFont="1" applyFill="1" applyBorder="1" applyAlignment="1">
      <alignment horizontal="center"/>
    </xf>
    <xf numFmtId="46" fontId="8" fillId="0" borderId="49" xfId="1" applyNumberFormat="1" applyFont="1" applyFill="1" applyBorder="1" applyAlignment="1">
      <alignment horizontal="center"/>
    </xf>
    <xf numFmtId="0" fontId="23" fillId="0" borderId="19" xfId="1" applyFont="1" applyBorder="1" applyAlignment="1">
      <alignment horizontal="center" vertical="center"/>
    </xf>
    <xf numFmtId="0" fontId="6" fillId="0" borderId="51" xfId="1" applyFont="1" applyFill="1" applyBorder="1" applyAlignment="1">
      <alignment horizontal="center"/>
    </xf>
    <xf numFmtId="46" fontId="4" fillId="0" borderId="52" xfId="1" applyNumberFormat="1" applyFont="1" applyFill="1" applyBorder="1" applyAlignment="1">
      <alignment horizontal="center"/>
    </xf>
    <xf numFmtId="46" fontId="8" fillId="0" borderId="53" xfId="1" applyNumberFormat="1" applyFont="1" applyFill="1" applyBorder="1" applyAlignment="1">
      <alignment horizontal="center"/>
    </xf>
    <xf numFmtId="46" fontId="8" fillId="0" borderId="49" xfId="1" applyNumberFormat="1" applyFont="1" applyBorder="1" applyAlignment="1">
      <alignment horizontal="center"/>
    </xf>
    <xf numFmtId="46" fontId="8" fillId="0" borderId="53" xfId="1" applyNumberFormat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46" fontId="4" fillId="0" borderId="0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4" fillId="0" borderId="25" xfId="1" applyFont="1" applyBorder="1" applyAlignment="1">
      <alignment horizontal="center"/>
    </xf>
    <xf numFmtId="46" fontId="4" fillId="0" borderId="24" xfId="1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center" vertical="center"/>
    </xf>
    <xf numFmtId="8" fontId="37" fillId="0" borderId="31" xfId="0" applyNumberFormat="1" applyFont="1" applyBorder="1"/>
    <xf numFmtId="0" fontId="8" fillId="0" borderId="23" xfId="0" applyFont="1" applyFill="1" applyBorder="1"/>
    <xf numFmtId="0" fontId="8" fillId="0" borderId="24" xfId="0" applyFont="1" applyFill="1" applyBorder="1"/>
    <xf numFmtId="0" fontId="8" fillId="0" borderId="28" xfId="0" applyFont="1" applyFill="1" applyBorder="1"/>
    <xf numFmtId="0" fontId="8" fillId="0" borderId="44" xfId="0" applyFont="1" applyFill="1" applyBorder="1"/>
    <xf numFmtId="0" fontId="8" fillId="0" borderId="46" xfId="0" applyFont="1" applyFill="1" applyBorder="1"/>
    <xf numFmtId="0" fontId="8" fillId="0" borderId="26" xfId="0" applyFont="1" applyBorder="1"/>
    <xf numFmtId="0" fontId="31" fillId="0" borderId="28" xfId="0" applyFont="1" applyBorder="1"/>
    <xf numFmtId="0" fontId="1" fillId="0" borderId="3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6" fontId="0" fillId="0" borderId="55" xfId="0" applyNumberFormat="1" applyBorder="1"/>
    <xf numFmtId="46" fontId="0" fillId="0" borderId="56" xfId="0" applyNumberFormat="1" applyBorder="1"/>
    <xf numFmtId="46" fontId="0" fillId="0" borderId="57" xfId="0" applyNumberFormat="1" applyBorder="1"/>
    <xf numFmtId="46" fontId="0" fillId="0" borderId="58" xfId="0" applyNumberFormat="1" applyBorder="1"/>
    <xf numFmtId="0" fontId="1" fillId="0" borderId="19" xfId="0" applyFont="1" applyBorder="1" applyAlignment="1">
      <alignment wrapText="1"/>
    </xf>
    <xf numFmtId="21" fontId="0" fillId="0" borderId="27" xfId="0" applyNumberFormat="1" applyBorder="1"/>
    <xf numFmtId="21" fontId="0" fillId="0" borderId="26" xfId="0" applyNumberFormat="1" applyBorder="1"/>
    <xf numFmtId="21" fontId="0" fillId="0" borderId="28" xfId="0" applyNumberFormat="1" applyBorder="1"/>
    <xf numFmtId="21" fontId="0" fillId="0" borderId="23" xfId="0" applyNumberFormat="1" applyBorder="1"/>
    <xf numFmtId="21" fontId="0" fillId="0" borderId="56" xfId="0" applyNumberFormat="1" applyBorder="1"/>
    <xf numFmtId="21" fontId="0" fillId="0" borderId="57" xfId="0" applyNumberFormat="1" applyBorder="1"/>
    <xf numFmtId="21" fontId="0" fillId="0" borderId="58" xfId="0" applyNumberFormat="1" applyBorder="1"/>
    <xf numFmtId="0" fontId="1" fillId="3" borderId="30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3" borderId="11" xfId="0" applyFont="1" applyFill="1" applyBorder="1" applyAlignment="1">
      <alignment horizontal="center" vertical="center" wrapText="1"/>
    </xf>
    <xf numFmtId="46" fontId="0" fillId="0" borderId="56" xfId="0" applyNumberFormat="1" applyBorder="1" applyAlignment="1">
      <alignment horizontal="center"/>
    </xf>
    <xf numFmtId="2" fontId="0" fillId="10" borderId="13" xfId="0" applyNumberFormat="1" applyFill="1" applyBorder="1"/>
    <xf numFmtId="2" fontId="0" fillId="10" borderId="39" xfId="0" applyNumberFormat="1" applyFill="1" applyBorder="1"/>
    <xf numFmtId="46" fontId="26" fillId="0" borderId="13" xfId="0" applyNumberFormat="1" applyFont="1" applyBorder="1"/>
    <xf numFmtId="0" fontId="19" fillId="0" borderId="59" xfId="0" applyFont="1" applyBorder="1" applyAlignment="1">
      <alignment vertical="center" wrapText="1"/>
    </xf>
    <xf numFmtId="0" fontId="33" fillId="0" borderId="19" xfId="0" applyFont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/>
    </xf>
    <xf numFmtId="0" fontId="16" fillId="0" borderId="6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5" fillId="0" borderId="61" xfId="0" applyFont="1" applyFill="1" applyBorder="1" applyAlignment="1">
      <alignment horizontal="center"/>
    </xf>
    <xf numFmtId="1" fontId="35" fillId="0" borderId="62" xfId="0" applyNumberFormat="1" applyFont="1" applyFill="1" applyBorder="1" applyAlignment="1">
      <alignment horizontal="center"/>
    </xf>
    <xf numFmtId="0" fontId="35" fillId="0" borderId="62" xfId="0" applyFont="1" applyFill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1" fontId="16" fillId="0" borderId="6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6" fillId="0" borderId="59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6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" fontId="14" fillId="0" borderId="78" xfId="0" applyNumberFormat="1" applyFont="1" applyBorder="1" applyAlignment="1">
      <alignment horizontal="center" vertical="center"/>
    </xf>
    <xf numFmtId="1" fontId="14" fillId="0" borderId="60" xfId="0" applyNumberFormat="1" applyFont="1" applyBorder="1" applyAlignment="1">
      <alignment horizontal="center" vertical="center"/>
    </xf>
    <xf numFmtId="1" fontId="14" fillId="0" borderId="79" xfId="0" applyNumberFormat="1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78" xfId="0" applyFont="1" applyBorder="1" applyAlignment="1">
      <alignment horizontal="left" vertical="center"/>
    </xf>
    <xf numFmtId="0" fontId="34" fillId="0" borderId="60" xfId="0" applyFont="1" applyBorder="1" applyAlignment="1">
      <alignment horizontal="left" vertical="center"/>
    </xf>
    <xf numFmtId="0" fontId="34" fillId="0" borderId="79" xfId="0" applyFont="1" applyBorder="1" applyAlignment="1">
      <alignment horizontal="left" vertical="center"/>
    </xf>
    <xf numFmtId="0" fontId="30" fillId="0" borderId="73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22" fillId="0" borderId="42" xfId="1" applyFont="1" applyBorder="1" applyAlignment="1">
      <alignment horizontal="center" vertical="center"/>
    </xf>
    <xf numFmtId="0" fontId="22" fillId="0" borderId="59" xfId="1" applyFont="1" applyBorder="1" applyAlignment="1">
      <alignment horizontal="center" vertical="center"/>
    </xf>
    <xf numFmtId="0" fontId="22" fillId="0" borderId="43" xfId="1" applyFont="1" applyBorder="1" applyAlignment="1">
      <alignment horizontal="center" vertical="center"/>
    </xf>
    <xf numFmtId="0" fontId="23" fillId="0" borderId="48" xfId="1" applyFont="1" applyBorder="1" applyAlignment="1">
      <alignment horizontal="center" vertical="center"/>
    </xf>
    <xf numFmtId="0" fontId="23" fillId="0" borderId="71" xfId="1" applyFont="1" applyBorder="1" applyAlignment="1">
      <alignment horizontal="center" vertical="center"/>
    </xf>
    <xf numFmtId="0" fontId="16" fillId="0" borderId="50" xfId="1" applyFont="1" applyBorder="1" applyAlignment="1">
      <alignment horizontal="center" vertical="center"/>
    </xf>
    <xf numFmtId="0" fontId="16" fillId="0" borderId="72" xfId="1" applyFont="1" applyBorder="1" applyAlignment="1">
      <alignment horizontal="center" vertical="center"/>
    </xf>
    <xf numFmtId="0" fontId="23" fillId="0" borderId="50" xfId="1" applyFont="1" applyBorder="1" applyAlignment="1">
      <alignment horizontal="center" vertical="center" wrapText="1"/>
    </xf>
    <xf numFmtId="0" fontId="23" fillId="0" borderId="72" xfId="1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9" fillId="0" borderId="1" xfId="0" applyFont="1" applyBorder="1"/>
    <xf numFmtId="49" fontId="38" fillId="0" borderId="13" xfId="0" applyNumberFormat="1" applyFont="1" applyBorder="1" applyAlignment="1">
      <alignment horizontal="center"/>
    </xf>
    <xf numFmtId="46" fontId="38" fillId="8" borderId="13" xfId="0" applyNumberFormat="1" applyFont="1" applyFill="1" applyBorder="1" applyAlignment="1">
      <alignment horizontal="center"/>
    </xf>
    <xf numFmtId="46" fontId="38" fillId="0" borderId="33" xfId="0" applyNumberFormat="1" applyFont="1" applyBorder="1"/>
    <xf numFmtId="46" fontId="38" fillId="0" borderId="13" xfId="0" applyNumberFormat="1" applyFont="1" applyBorder="1"/>
    <xf numFmtId="46" fontId="38" fillId="7" borderId="13" xfId="0" applyNumberFormat="1" applyFont="1" applyFill="1" applyBorder="1"/>
    <xf numFmtId="2" fontId="38" fillId="10" borderId="13" xfId="0" applyNumberFormat="1" applyFont="1" applyFill="1" applyBorder="1"/>
    <xf numFmtId="2" fontId="38" fillId="3" borderId="13" xfId="0" applyNumberFormat="1" applyFont="1" applyFill="1" applyBorder="1"/>
    <xf numFmtId="46" fontId="40" fillId="3" borderId="37" xfId="0" applyNumberFormat="1" applyFont="1" applyFill="1" applyBorder="1"/>
    <xf numFmtId="164" fontId="38" fillId="0" borderId="0" xfId="0" applyNumberFormat="1" applyFont="1"/>
    <xf numFmtId="0" fontId="38" fillId="0" borderId="0" xfId="0" applyFont="1"/>
    <xf numFmtId="0" fontId="38" fillId="2" borderId="5" xfId="0" applyFont="1" applyFill="1" applyBorder="1"/>
    <xf numFmtId="0" fontId="38" fillId="2" borderId="0" xfId="0" applyFont="1" applyFill="1" applyBorder="1"/>
    <xf numFmtId="0" fontId="38" fillId="2" borderId="6" xfId="0" applyFont="1" applyFill="1" applyBorder="1"/>
    <xf numFmtId="0" fontId="38" fillId="3" borderId="5" xfId="0" applyFont="1" applyFill="1" applyBorder="1"/>
    <xf numFmtId="0" fontId="38" fillId="3" borderId="0" xfId="0" applyFont="1" applyFill="1" applyBorder="1"/>
    <xf numFmtId="0" fontId="38" fillId="3" borderId="6" xfId="0" applyFont="1" applyFill="1" applyBorder="1"/>
    <xf numFmtId="0" fontId="38" fillId="6" borderId="5" xfId="0" applyFont="1" applyFill="1" applyBorder="1"/>
    <xf numFmtId="0" fontId="38" fillId="6" borderId="0" xfId="0" applyFont="1" applyFill="1" applyBorder="1"/>
    <xf numFmtId="0" fontId="38" fillId="6" borderId="6" xfId="0" applyFont="1" applyFill="1" applyBorder="1"/>
    <xf numFmtId="0" fontId="41" fillId="0" borderId="22" xfId="0" applyFont="1" applyFill="1" applyBorder="1" applyAlignment="1">
      <alignment horizontal="center"/>
    </xf>
    <xf numFmtId="0" fontId="42" fillId="0" borderId="62" xfId="0" applyFont="1" applyFill="1" applyBorder="1" applyAlignment="1">
      <alignment horizontal="center"/>
    </xf>
    <xf numFmtId="0" fontId="39" fillId="0" borderId="23" xfId="0" applyFont="1" applyFill="1" applyBorder="1"/>
    <xf numFmtId="165" fontId="43" fillId="0" borderId="23" xfId="0" applyNumberFormat="1" applyFont="1" applyFill="1" applyBorder="1" applyAlignment="1">
      <alignment horizontal="center" vertical="center"/>
    </xf>
    <xf numFmtId="165" fontId="39" fillId="0" borderId="26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43" fillId="0" borderId="23" xfId="0" applyFont="1" applyBorder="1"/>
    <xf numFmtId="0" fontId="39" fillId="0" borderId="23" xfId="0" applyFont="1" applyBorder="1"/>
    <xf numFmtId="49" fontId="38" fillId="0" borderId="23" xfId="0" applyNumberFormat="1" applyFont="1" applyBorder="1" applyAlignment="1">
      <alignment horizontal="center"/>
    </xf>
    <xf numFmtId="46" fontId="38" fillId="8" borderId="23" xfId="0" applyNumberFormat="1" applyFont="1" applyFill="1" applyBorder="1" applyAlignment="1">
      <alignment horizontal="center"/>
    </xf>
    <xf numFmtId="46" fontId="38" fillId="0" borderId="23" xfId="0" applyNumberFormat="1" applyFont="1" applyBorder="1"/>
    <xf numFmtId="46" fontId="38" fillId="7" borderId="23" xfId="0" applyNumberFormat="1" applyFont="1" applyFill="1" applyBorder="1"/>
    <xf numFmtId="2" fontId="38" fillId="3" borderId="23" xfId="0" applyNumberFormat="1" applyFont="1" applyFill="1" applyBorder="1"/>
    <xf numFmtId="46" fontId="40" fillId="3" borderId="26" xfId="0" applyNumberFormat="1" applyFont="1" applyFill="1" applyBorder="1"/>
    <xf numFmtId="46" fontId="26" fillId="0" borderId="23" xfId="0" applyNumberFormat="1" applyFont="1" applyBorder="1"/>
    <xf numFmtId="1" fontId="41" fillId="0" borderId="23" xfId="0" applyNumberFormat="1" applyFont="1" applyFill="1" applyBorder="1" applyAlignment="1">
      <alignment horizontal="center"/>
    </xf>
    <xf numFmtId="1" fontId="39" fillId="0" borderId="23" xfId="0" applyNumberFormat="1" applyFont="1" applyFill="1" applyBorder="1" applyAlignment="1">
      <alignment horizontal="center"/>
    </xf>
    <xf numFmtId="46" fontId="39" fillId="0" borderId="23" xfId="0" applyNumberFormat="1" applyFont="1" applyBorder="1"/>
    <xf numFmtId="2" fontId="39" fillId="0" borderId="23" xfId="0" applyNumberFormat="1" applyFont="1" applyBorder="1"/>
    <xf numFmtId="2" fontId="38" fillId="0" borderId="23" xfId="0" applyNumberFormat="1" applyFont="1" applyBorder="1" applyAlignment="1">
      <alignment horizontal="center"/>
    </xf>
    <xf numFmtId="46" fontId="38" fillId="0" borderId="56" xfId="0" applyNumberFormat="1" applyFont="1" applyBorder="1" applyAlignment="1">
      <alignment horizontal="center"/>
    </xf>
    <xf numFmtId="46" fontId="38" fillId="0" borderId="26" xfId="0" applyNumberFormat="1" applyFont="1" applyBorder="1"/>
    <xf numFmtId="0" fontId="6" fillId="0" borderId="22" xfId="0" quotePrefix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4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8.jpe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457200</xdr:colOff>
      <xdr:row>0</xdr:row>
      <xdr:rowOff>590550</xdr:rowOff>
    </xdr:to>
    <xdr:pic>
      <xdr:nvPicPr>
        <xdr:cNvPr id="42748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25</xdr:row>
      <xdr:rowOff>47625</xdr:rowOff>
    </xdr:from>
    <xdr:to>
      <xdr:col>0</xdr:col>
      <xdr:colOff>457200</xdr:colOff>
      <xdr:row>25</xdr:row>
      <xdr:rowOff>561975</xdr:rowOff>
    </xdr:to>
    <xdr:pic>
      <xdr:nvPicPr>
        <xdr:cNvPr id="42749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25780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44</xdr:row>
      <xdr:rowOff>47625</xdr:rowOff>
    </xdr:from>
    <xdr:to>
      <xdr:col>0</xdr:col>
      <xdr:colOff>466725</xdr:colOff>
      <xdr:row>44</xdr:row>
      <xdr:rowOff>561975</xdr:rowOff>
    </xdr:to>
    <xdr:pic>
      <xdr:nvPicPr>
        <xdr:cNvPr id="42750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48690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70</xdr:row>
      <xdr:rowOff>47625</xdr:rowOff>
    </xdr:from>
    <xdr:to>
      <xdr:col>0</xdr:col>
      <xdr:colOff>466725</xdr:colOff>
      <xdr:row>70</xdr:row>
      <xdr:rowOff>561975</xdr:rowOff>
    </xdr:to>
    <xdr:pic>
      <xdr:nvPicPr>
        <xdr:cNvPr id="42751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773275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115</xdr:row>
      <xdr:rowOff>47625</xdr:rowOff>
    </xdr:from>
    <xdr:to>
      <xdr:col>0</xdr:col>
      <xdr:colOff>457200</xdr:colOff>
      <xdr:row>115</xdr:row>
      <xdr:rowOff>561975</xdr:rowOff>
    </xdr:to>
    <xdr:pic>
      <xdr:nvPicPr>
        <xdr:cNvPr id="4275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4241125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134</xdr:row>
      <xdr:rowOff>47625</xdr:rowOff>
    </xdr:from>
    <xdr:to>
      <xdr:col>0</xdr:col>
      <xdr:colOff>466725</xdr:colOff>
      <xdr:row>134</xdr:row>
      <xdr:rowOff>561975</xdr:rowOff>
    </xdr:to>
    <xdr:pic>
      <xdr:nvPicPr>
        <xdr:cNvPr id="42753" name="1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432125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160</xdr:row>
      <xdr:rowOff>47625</xdr:rowOff>
    </xdr:from>
    <xdr:to>
      <xdr:col>0</xdr:col>
      <xdr:colOff>457200</xdr:colOff>
      <xdr:row>160</xdr:row>
      <xdr:rowOff>561975</xdr:rowOff>
    </xdr:to>
    <xdr:pic>
      <xdr:nvPicPr>
        <xdr:cNvPr id="42754" name="1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377565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179</xdr:row>
      <xdr:rowOff>47625</xdr:rowOff>
    </xdr:from>
    <xdr:to>
      <xdr:col>0</xdr:col>
      <xdr:colOff>457200</xdr:colOff>
      <xdr:row>179</xdr:row>
      <xdr:rowOff>561975</xdr:rowOff>
    </xdr:to>
    <xdr:pic>
      <xdr:nvPicPr>
        <xdr:cNvPr id="42755" name="1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02380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205</xdr:row>
      <xdr:rowOff>47625</xdr:rowOff>
    </xdr:from>
    <xdr:to>
      <xdr:col>0</xdr:col>
      <xdr:colOff>466725</xdr:colOff>
      <xdr:row>205</xdr:row>
      <xdr:rowOff>561975</xdr:rowOff>
    </xdr:to>
    <xdr:pic>
      <xdr:nvPicPr>
        <xdr:cNvPr id="42756" name="1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333875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224</xdr:row>
      <xdr:rowOff>47625</xdr:rowOff>
    </xdr:from>
    <xdr:to>
      <xdr:col>0</xdr:col>
      <xdr:colOff>457200</xdr:colOff>
      <xdr:row>224</xdr:row>
      <xdr:rowOff>561975</xdr:rowOff>
    </xdr:to>
    <xdr:pic>
      <xdr:nvPicPr>
        <xdr:cNvPr id="42757" name="2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4405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250</xdr:row>
      <xdr:rowOff>47625</xdr:rowOff>
    </xdr:from>
    <xdr:to>
      <xdr:col>0</xdr:col>
      <xdr:colOff>466725</xdr:colOff>
      <xdr:row>250</xdr:row>
      <xdr:rowOff>561975</xdr:rowOff>
    </xdr:to>
    <xdr:pic>
      <xdr:nvPicPr>
        <xdr:cNvPr id="42758" name="2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303520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269</xdr:row>
      <xdr:rowOff>47625</xdr:rowOff>
    </xdr:from>
    <xdr:to>
      <xdr:col>0</xdr:col>
      <xdr:colOff>457200</xdr:colOff>
      <xdr:row>269</xdr:row>
      <xdr:rowOff>561975</xdr:rowOff>
    </xdr:to>
    <xdr:pic>
      <xdr:nvPicPr>
        <xdr:cNvPr id="42759" name="2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254775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296</xdr:row>
      <xdr:rowOff>47625</xdr:rowOff>
    </xdr:from>
    <xdr:to>
      <xdr:col>0</xdr:col>
      <xdr:colOff>466725</xdr:colOff>
      <xdr:row>296</xdr:row>
      <xdr:rowOff>561975</xdr:rowOff>
    </xdr:to>
    <xdr:pic>
      <xdr:nvPicPr>
        <xdr:cNvPr id="42760" name="2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267450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315</xdr:row>
      <xdr:rowOff>47625</xdr:rowOff>
    </xdr:from>
    <xdr:to>
      <xdr:col>0</xdr:col>
      <xdr:colOff>457200</xdr:colOff>
      <xdr:row>315</xdr:row>
      <xdr:rowOff>561975</xdr:rowOff>
    </xdr:to>
    <xdr:pic>
      <xdr:nvPicPr>
        <xdr:cNvPr id="42761" name="2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913125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341</xdr:row>
      <xdr:rowOff>47625</xdr:rowOff>
    </xdr:from>
    <xdr:to>
      <xdr:col>0</xdr:col>
      <xdr:colOff>466725</xdr:colOff>
      <xdr:row>341</xdr:row>
      <xdr:rowOff>561975</xdr:rowOff>
    </xdr:to>
    <xdr:pic>
      <xdr:nvPicPr>
        <xdr:cNvPr id="42762" name="3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2285225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360</xdr:row>
      <xdr:rowOff>47625</xdr:rowOff>
    </xdr:from>
    <xdr:to>
      <xdr:col>0</xdr:col>
      <xdr:colOff>457200</xdr:colOff>
      <xdr:row>360</xdr:row>
      <xdr:rowOff>561975</xdr:rowOff>
    </xdr:to>
    <xdr:pic>
      <xdr:nvPicPr>
        <xdr:cNvPr id="42763" name="3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52385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386</xdr:row>
      <xdr:rowOff>47625</xdr:rowOff>
    </xdr:from>
    <xdr:to>
      <xdr:col>0</xdr:col>
      <xdr:colOff>466725</xdr:colOff>
      <xdr:row>386</xdr:row>
      <xdr:rowOff>561975</xdr:rowOff>
    </xdr:to>
    <xdr:pic>
      <xdr:nvPicPr>
        <xdr:cNvPr id="42764" name="3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189595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405</xdr:row>
      <xdr:rowOff>57150</xdr:rowOff>
    </xdr:from>
    <xdr:to>
      <xdr:col>0</xdr:col>
      <xdr:colOff>457200</xdr:colOff>
      <xdr:row>405</xdr:row>
      <xdr:rowOff>571500</xdr:rowOff>
    </xdr:to>
    <xdr:pic>
      <xdr:nvPicPr>
        <xdr:cNvPr id="42765" name="3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614410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431</xdr:row>
      <xdr:rowOff>47625</xdr:rowOff>
    </xdr:from>
    <xdr:to>
      <xdr:col>0</xdr:col>
      <xdr:colOff>457200</xdr:colOff>
      <xdr:row>431</xdr:row>
      <xdr:rowOff>561975</xdr:rowOff>
    </xdr:to>
    <xdr:pic>
      <xdr:nvPicPr>
        <xdr:cNvPr id="42766" name="3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1506675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450</xdr:row>
      <xdr:rowOff>47625</xdr:rowOff>
    </xdr:from>
    <xdr:to>
      <xdr:col>0</xdr:col>
      <xdr:colOff>447675</xdr:colOff>
      <xdr:row>450</xdr:row>
      <xdr:rowOff>561975</xdr:rowOff>
    </xdr:to>
    <xdr:pic>
      <xdr:nvPicPr>
        <xdr:cNvPr id="42767" name="4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74530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476</xdr:row>
      <xdr:rowOff>47625</xdr:rowOff>
    </xdr:from>
    <xdr:to>
      <xdr:col>0</xdr:col>
      <xdr:colOff>466725</xdr:colOff>
      <xdr:row>476</xdr:row>
      <xdr:rowOff>561975</xdr:rowOff>
    </xdr:to>
    <xdr:pic>
      <xdr:nvPicPr>
        <xdr:cNvPr id="42768" name="4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111740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495</xdr:row>
      <xdr:rowOff>47625</xdr:rowOff>
    </xdr:from>
    <xdr:to>
      <xdr:col>0</xdr:col>
      <xdr:colOff>447675</xdr:colOff>
      <xdr:row>495</xdr:row>
      <xdr:rowOff>561975</xdr:rowOff>
    </xdr:to>
    <xdr:pic>
      <xdr:nvPicPr>
        <xdr:cNvPr id="42769" name="4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5356025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521</xdr:row>
      <xdr:rowOff>47625</xdr:rowOff>
    </xdr:from>
    <xdr:to>
      <xdr:col>0</xdr:col>
      <xdr:colOff>447675</xdr:colOff>
      <xdr:row>521</xdr:row>
      <xdr:rowOff>561975</xdr:rowOff>
    </xdr:to>
    <xdr:pic>
      <xdr:nvPicPr>
        <xdr:cNvPr id="42770" name="4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0728125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540</xdr:row>
      <xdr:rowOff>47625</xdr:rowOff>
    </xdr:from>
    <xdr:to>
      <xdr:col>0</xdr:col>
      <xdr:colOff>447675</xdr:colOff>
      <xdr:row>540</xdr:row>
      <xdr:rowOff>561975</xdr:rowOff>
    </xdr:to>
    <xdr:pic>
      <xdr:nvPicPr>
        <xdr:cNvPr id="42771" name="4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1496675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566</xdr:row>
      <xdr:rowOff>47625</xdr:rowOff>
    </xdr:from>
    <xdr:to>
      <xdr:col>0</xdr:col>
      <xdr:colOff>457200</xdr:colOff>
      <xdr:row>566</xdr:row>
      <xdr:rowOff>561975</xdr:rowOff>
    </xdr:to>
    <xdr:pic>
      <xdr:nvPicPr>
        <xdr:cNvPr id="42772" name="5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033885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584</xdr:row>
      <xdr:rowOff>47625</xdr:rowOff>
    </xdr:from>
    <xdr:to>
      <xdr:col>0</xdr:col>
      <xdr:colOff>457200</xdr:colOff>
      <xdr:row>584</xdr:row>
      <xdr:rowOff>561975</xdr:rowOff>
    </xdr:to>
    <xdr:pic>
      <xdr:nvPicPr>
        <xdr:cNvPr id="42773" name="5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437745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609</xdr:row>
      <xdr:rowOff>47625</xdr:rowOff>
    </xdr:from>
    <xdr:to>
      <xdr:col>0</xdr:col>
      <xdr:colOff>457200</xdr:colOff>
      <xdr:row>609</xdr:row>
      <xdr:rowOff>561975</xdr:rowOff>
    </xdr:to>
    <xdr:pic>
      <xdr:nvPicPr>
        <xdr:cNvPr id="42774" name="5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9549525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627</xdr:row>
      <xdr:rowOff>47625</xdr:rowOff>
    </xdr:from>
    <xdr:to>
      <xdr:col>0</xdr:col>
      <xdr:colOff>457200</xdr:colOff>
      <xdr:row>627</xdr:row>
      <xdr:rowOff>561975</xdr:rowOff>
    </xdr:to>
    <xdr:pic>
      <xdr:nvPicPr>
        <xdr:cNvPr id="42775" name="5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588125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652</xdr:row>
      <xdr:rowOff>47625</xdr:rowOff>
    </xdr:from>
    <xdr:to>
      <xdr:col>0</xdr:col>
      <xdr:colOff>466725</xdr:colOff>
      <xdr:row>652</xdr:row>
      <xdr:rowOff>561975</xdr:rowOff>
    </xdr:to>
    <xdr:pic>
      <xdr:nvPicPr>
        <xdr:cNvPr id="42776" name="5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876020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670</xdr:row>
      <xdr:rowOff>57150</xdr:rowOff>
    </xdr:from>
    <xdr:to>
      <xdr:col>0</xdr:col>
      <xdr:colOff>457200</xdr:colOff>
      <xdr:row>670</xdr:row>
      <xdr:rowOff>571500</xdr:rowOff>
    </xdr:to>
    <xdr:pic>
      <xdr:nvPicPr>
        <xdr:cNvPr id="42777" name="6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2808325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695</xdr:row>
      <xdr:rowOff>47625</xdr:rowOff>
    </xdr:from>
    <xdr:to>
      <xdr:col>0</xdr:col>
      <xdr:colOff>457200</xdr:colOff>
      <xdr:row>695</xdr:row>
      <xdr:rowOff>561975</xdr:rowOff>
    </xdr:to>
    <xdr:pic>
      <xdr:nvPicPr>
        <xdr:cNvPr id="42778" name="6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7970875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713</xdr:row>
      <xdr:rowOff>47625</xdr:rowOff>
    </xdr:from>
    <xdr:to>
      <xdr:col>0</xdr:col>
      <xdr:colOff>457200</xdr:colOff>
      <xdr:row>713</xdr:row>
      <xdr:rowOff>561975</xdr:rowOff>
    </xdr:to>
    <xdr:pic>
      <xdr:nvPicPr>
        <xdr:cNvPr id="42779" name="6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009475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738</xdr:row>
      <xdr:rowOff>47625</xdr:rowOff>
    </xdr:from>
    <xdr:to>
      <xdr:col>0</xdr:col>
      <xdr:colOff>457200</xdr:colOff>
      <xdr:row>738</xdr:row>
      <xdr:rowOff>561975</xdr:rowOff>
    </xdr:to>
    <xdr:pic>
      <xdr:nvPicPr>
        <xdr:cNvPr id="42780" name="6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718155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756</xdr:row>
      <xdr:rowOff>47625</xdr:rowOff>
    </xdr:from>
    <xdr:to>
      <xdr:col>0</xdr:col>
      <xdr:colOff>447675</xdr:colOff>
      <xdr:row>756</xdr:row>
      <xdr:rowOff>561975</xdr:rowOff>
    </xdr:to>
    <xdr:pic>
      <xdr:nvPicPr>
        <xdr:cNvPr id="42781" name="6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22015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781</xdr:row>
      <xdr:rowOff>47625</xdr:rowOff>
    </xdr:from>
    <xdr:to>
      <xdr:col>0</xdr:col>
      <xdr:colOff>466725</xdr:colOff>
      <xdr:row>781</xdr:row>
      <xdr:rowOff>561975</xdr:rowOff>
    </xdr:to>
    <xdr:pic>
      <xdr:nvPicPr>
        <xdr:cNvPr id="42782" name="7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6392225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799</xdr:row>
      <xdr:rowOff>47625</xdr:rowOff>
    </xdr:from>
    <xdr:to>
      <xdr:col>0</xdr:col>
      <xdr:colOff>457200</xdr:colOff>
      <xdr:row>799</xdr:row>
      <xdr:rowOff>561975</xdr:rowOff>
    </xdr:to>
    <xdr:pic>
      <xdr:nvPicPr>
        <xdr:cNvPr id="42783" name="7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0430825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824</xdr:row>
      <xdr:rowOff>47625</xdr:rowOff>
    </xdr:from>
    <xdr:to>
      <xdr:col>0</xdr:col>
      <xdr:colOff>466725</xdr:colOff>
      <xdr:row>824</xdr:row>
      <xdr:rowOff>561975</xdr:rowOff>
    </xdr:to>
    <xdr:pic>
      <xdr:nvPicPr>
        <xdr:cNvPr id="42784" name="7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560290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842</xdr:row>
      <xdr:rowOff>47625</xdr:rowOff>
    </xdr:from>
    <xdr:to>
      <xdr:col>0</xdr:col>
      <xdr:colOff>457200</xdr:colOff>
      <xdr:row>842</xdr:row>
      <xdr:rowOff>561975</xdr:rowOff>
    </xdr:to>
    <xdr:pic>
      <xdr:nvPicPr>
        <xdr:cNvPr id="42785" name="7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964150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867</xdr:row>
      <xdr:rowOff>47625</xdr:rowOff>
    </xdr:from>
    <xdr:to>
      <xdr:col>0</xdr:col>
      <xdr:colOff>466725</xdr:colOff>
      <xdr:row>867</xdr:row>
      <xdr:rowOff>561975</xdr:rowOff>
    </xdr:to>
    <xdr:pic>
      <xdr:nvPicPr>
        <xdr:cNvPr id="42786" name="7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4813575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89</xdr:row>
      <xdr:rowOff>47625</xdr:rowOff>
    </xdr:from>
    <xdr:to>
      <xdr:col>0</xdr:col>
      <xdr:colOff>457200</xdr:colOff>
      <xdr:row>89</xdr:row>
      <xdr:rowOff>561975</xdr:rowOff>
    </xdr:to>
    <xdr:pic>
      <xdr:nvPicPr>
        <xdr:cNvPr id="42787" name="8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8954750"/>
          <a:ext cx="390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514350</xdr:colOff>
      <xdr:row>0</xdr:row>
      <xdr:rowOff>190500</xdr:rowOff>
    </xdr:from>
    <xdr:to>
      <xdr:col>1</xdr:col>
      <xdr:colOff>0</xdr:colOff>
      <xdr:row>0</xdr:row>
      <xdr:rowOff>590550</xdr:rowOff>
    </xdr:to>
    <xdr:pic>
      <xdr:nvPicPr>
        <xdr:cNvPr id="42788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905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514350</xdr:colOff>
      <xdr:row>25</xdr:row>
      <xdr:rowOff>133350</xdr:rowOff>
    </xdr:from>
    <xdr:to>
      <xdr:col>1</xdr:col>
      <xdr:colOff>0</xdr:colOff>
      <xdr:row>25</xdr:row>
      <xdr:rowOff>533400</xdr:rowOff>
    </xdr:to>
    <xdr:pic>
      <xdr:nvPicPr>
        <xdr:cNvPr id="42789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3435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485775</xdr:colOff>
      <xdr:row>44</xdr:row>
      <xdr:rowOff>123825</xdr:rowOff>
    </xdr:from>
    <xdr:to>
      <xdr:col>0</xdr:col>
      <xdr:colOff>1123950</xdr:colOff>
      <xdr:row>44</xdr:row>
      <xdr:rowOff>523875</xdr:rowOff>
    </xdr:to>
    <xdr:pic>
      <xdr:nvPicPr>
        <xdr:cNvPr id="42790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95631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70</xdr:row>
      <xdr:rowOff>133350</xdr:rowOff>
    </xdr:from>
    <xdr:to>
      <xdr:col>0</xdr:col>
      <xdr:colOff>1143000</xdr:colOff>
      <xdr:row>70</xdr:row>
      <xdr:rowOff>533400</xdr:rowOff>
    </xdr:to>
    <xdr:pic>
      <xdr:nvPicPr>
        <xdr:cNvPr id="42791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48590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514350</xdr:colOff>
      <xdr:row>89</xdr:row>
      <xdr:rowOff>133350</xdr:rowOff>
    </xdr:from>
    <xdr:to>
      <xdr:col>1</xdr:col>
      <xdr:colOff>0</xdr:colOff>
      <xdr:row>89</xdr:row>
      <xdr:rowOff>533400</xdr:rowOff>
    </xdr:to>
    <xdr:pic>
      <xdr:nvPicPr>
        <xdr:cNvPr id="42792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90404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485775</xdr:colOff>
      <xdr:row>115</xdr:row>
      <xdr:rowOff>123825</xdr:rowOff>
    </xdr:from>
    <xdr:to>
      <xdr:col>0</xdr:col>
      <xdr:colOff>1123950</xdr:colOff>
      <xdr:row>115</xdr:row>
      <xdr:rowOff>523875</xdr:rowOff>
    </xdr:to>
    <xdr:pic>
      <xdr:nvPicPr>
        <xdr:cNvPr id="4279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43173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134</xdr:row>
      <xdr:rowOff>123825</xdr:rowOff>
    </xdr:from>
    <xdr:to>
      <xdr:col>0</xdr:col>
      <xdr:colOff>1143000</xdr:colOff>
      <xdr:row>134</xdr:row>
      <xdr:rowOff>523875</xdr:rowOff>
    </xdr:to>
    <xdr:pic>
      <xdr:nvPicPr>
        <xdr:cNvPr id="4279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85083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160</xdr:row>
      <xdr:rowOff>142875</xdr:rowOff>
    </xdr:from>
    <xdr:to>
      <xdr:col>0</xdr:col>
      <xdr:colOff>1143000</xdr:colOff>
      <xdr:row>160</xdr:row>
      <xdr:rowOff>542925</xdr:rowOff>
    </xdr:to>
    <xdr:pic>
      <xdr:nvPicPr>
        <xdr:cNvPr id="4279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38709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179</xdr:row>
      <xdr:rowOff>133350</xdr:rowOff>
    </xdr:from>
    <xdr:to>
      <xdr:col>0</xdr:col>
      <xdr:colOff>1143000</xdr:colOff>
      <xdr:row>179</xdr:row>
      <xdr:rowOff>533400</xdr:rowOff>
    </xdr:to>
    <xdr:pic>
      <xdr:nvPicPr>
        <xdr:cNvPr id="4279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81095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514350</xdr:colOff>
      <xdr:row>205</xdr:row>
      <xdr:rowOff>123825</xdr:rowOff>
    </xdr:from>
    <xdr:to>
      <xdr:col>1</xdr:col>
      <xdr:colOff>0</xdr:colOff>
      <xdr:row>205</xdr:row>
      <xdr:rowOff>523875</xdr:rowOff>
    </xdr:to>
    <xdr:pic>
      <xdr:nvPicPr>
        <xdr:cNvPr id="42797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34149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224</xdr:row>
      <xdr:rowOff>133350</xdr:rowOff>
    </xdr:from>
    <xdr:to>
      <xdr:col>0</xdr:col>
      <xdr:colOff>1133475</xdr:colOff>
      <xdr:row>224</xdr:row>
      <xdr:rowOff>533400</xdr:rowOff>
    </xdr:to>
    <xdr:pic>
      <xdr:nvPicPr>
        <xdr:cNvPr id="42798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77297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250</xdr:row>
      <xdr:rowOff>123825</xdr:rowOff>
    </xdr:from>
    <xdr:to>
      <xdr:col>0</xdr:col>
      <xdr:colOff>1143000</xdr:colOff>
      <xdr:row>250</xdr:row>
      <xdr:rowOff>523875</xdr:rowOff>
    </xdr:to>
    <xdr:pic>
      <xdr:nvPicPr>
        <xdr:cNvPr id="42799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531114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269</xdr:row>
      <xdr:rowOff>123825</xdr:rowOff>
    </xdr:from>
    <xdr:to>
      <xdr:col>0</xdr:col>
      <xdr:colOff>1133475</xdr:colOff>
      <xdr:row>269</xdr:row>
      <xdr:rowOff>523875</xdr:rowOff>
    </xdr:to>
    <xdr:pic>
      <xdr:nvPicPr>
        <xdr:cNvPr id="42800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573309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296</xdr:row>
      <xdr:rowOff>123825</xdr:rowOff>
    </xdr:from>
    <xdr:to>
      <xdr:col>0</xdr:col>
      <xdr:colOff>1133475</xdr:colOff>
      <xdr:row>296</xdr:row>
      <xdr:rowOff>523875</xdr:rowOff>
    </xdr:to>
    <xdr:pic>
      <xdr:nvPicPr>
        <xdr:cNvPr id="42801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27507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315</xdr:row>
      <xdr:rowOff>133350</xdr:rowOff>
    </xdr:from>
    <xdr:to>
      <xdr:col>0</xdr:col>
      <xdr:colOff>1133475</xdr:colOff>
      <xdr:row>315</xdr:row>
      <xdr:rowOff>533400</xdr:rowOff>
    </xdr:to>
    <xdr:pic>
      <xdr:nvPicPr>
        <xdr:cNvPr id="42802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69988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341</xdr:row>
      <xdr:rowOff>133350</xdr:rowOff>
    </xdr:from>
    <xdr:to>
      <xdr:col>0</xdr:col>
      <xdr:colOff>1143000</xdr:colOff>
      <xdr:row>341</xdr:row>
      <xdr:rowOff>533400</xdr:rowOff>
    </xdr:to>
    <xdr:pic>
      <xdr:nvPicPr>
        <xdr:cNvPr id="4280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23709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360</xdr:row>
      <xdr:rowOff>123825</xdr:rowOff>
    </xdr:from>
    <xdr:to>
      <xdr:col>0</xdr:col>
      <xdr:colOff>1133475</xdr:colOff>
      <xdr:row>360</xdr:row>
      <xdr:rowOff>523875</xdr:rowOff>
    </xdr:to>
    <xdr:pic>
      <xdr:nvPicPr>
        <xdr:cNvPr id="4280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66000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514350</xdr:colOff>
      <xdr:row>386</xdr:row>
      <xdr:rowOff>133350</xdr:rowOff>
    </xdr:from>
    <xdr:to>
      <xdr:col>1</xdr:col>
      <xdr:colOff>0</xdr:colOff>
      <xdr:row>386</xdr:row>
      <xdr:rowOff>533400</xdr:rowOff>
    </xdr:to>
    <xdr:pic>
      <xdr:nvPicPr>
        <xdr:cNvPr id="4280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819816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405</xdr:row>
      <xdr:rowOff>133350</xdr:rowOff>
    </xdr:from>
    <xdr:to>
      <xdr:col>0</xdr:col>
      <xdr:colOff>1143000</xdr:colOff>
      <xdr:row>405</xdr:row>
      <xdr:rowOff>533400</xdr:rowOff>
    </xdr:to>
    <xdr:pic>
      <xdr:nvPicPr>
        <xdr:cNvPr id="4280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862203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431</xdr:row>
      <xdr:rowOff>133350</xdr:rowOff>
    </xdr:from>
    <xdr:to>
      <xdr:col>0</xdr:col>
      <xdr:colOff>1133475</xdr:colOff>
      <xdr:row>431</xdr:row>
      <xdr:rowOff>533400</xdr:rowOff>
    </xdr:to>
    <xdr:pic>
      <xdr:nvPicPr>
        <xdr:cNvPr id="42807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15924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450</xdr:row>
      <xdr:rowOff>133350</xdr:rowOff>
    </xdr:from>
    <xdr:to>
      <xdr:col>0</xdr:col>
      <xdr:colOff>1143000</xdr:colOff>
      <xdr:row>450</xdr:row>
      <xdr:rowOff>533400</xdr:rowOff>
    </xdr:to>
    <xdr:pic>
      <xdr:nvPicPr>
        <xdr:cNvPr id="42808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58310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476</xdr:row>
      <xdr:rowOff>133350</xdr:rowOff>
    </xdr:from>
    <xdr:to>
      <xdr:col>0</xdr:col>
      <xdr:colOff>1133475</xdr:colOff>
      <xdr:row>476</xdr:row>
      <xdr:rowOff>533400</xdr:rowOff>
    </xdr:to>
    <xdr:pic>
      <xdr:nvPicPr>
        <xdr:cNvPr id="42809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012031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495</xdr:row>
      <xdr:rowOff>133350</xdr:rowOff>
    </xdr:from>
    <xdr:to>
      <xdr:col>0</xdr:col>
      <xdr:colOff>1143000</xdr:colOff>
      <xdr:row>495</xdr:row>
      <xdr:rowOff>533400</xdr:rowOff>
    </xdr:to>
    <xdr:pic>
      <xdr:nvPicPr>
        <xdr:cNvPr id="42810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054417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521</xdr:row>
      <xdr:rowOff>133350</xdr:rowOff>
    </xdr:from>
    <xdr:to>
      <xdr:col>0</xdr:col>
      <xdr:colOff>1143000</xdr:colOff>
      <xdr:row>521</xdr:row>
      <xdr:rowOff>533400</xdr:rowOff>
    </xdr:to>
    <xdr:pic>
      <xdr:nvPicPr>
        <xdr:cNvPr id="42811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108138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540</xdr:row>
      <xdr:rowOff>133350</xdr:rowOff>
    </xdr:from>
    <xdr:to>
      <xdr:col>0</xdr:col>
      <xdr:colOff>1143000</xdr:colOff>
      <xdr:row>540</xdr:row>
      <xdr:rowOff>533400</xdr:rowOff>
    </xdr:to>
    <xdr:pic>
      <xdr:nvPicPr>
        <xdr:cNvPr id="42812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150524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566</xdr:row>
      <xdr:rowOff>123825</xdr:rowOff>
    </xdr:from>
    <xdr:to>
      <xdr:col>0</xdr:col>
      <xdr:colOff>1133475</xdr:colOff>
      <xdr:row>566</xdr:row>
      <xdr:rowOff>523875</xdr:rowOff>
    </xdr:to>
    <xdr:pic>
      <xdr:nvPicPr>
        <xdr:cNvPr id="4281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204150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584</xdr:row>
      <xdr:rowOff>133350</xdr:rowOff>
    </xdr:from>
    <xdr:to>
      <xdr:col>0</xdr:col>
      <xdr:colOff>1143000</xdr:colOff>
      <xdr:row>584</xdr:row>
      <xdr:rowOff>533400</xdr:rowOff>
    </xdr:to>
    <xdr:pic>
      <xdr:nvPicPr>
        <xdr:cNvPr id="4281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244631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609</xdr:row>
      <xdr:rowOff>133350</xdr:rowOff>
    </xdr:from>
    <xdr:to>
      <xdr:col>0</xdr:col>
      <xdr:colOff>1143000</xdr:colOff>
      <xdr:row>609</xdr:row>
      <xdr:rowOff>533400</xdr:rowOff>
    </xdr:to>
    <xdr:pic>
      <xdr:nvPicPr>
        <xdr:cNvPr id="4281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296352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627</xdr:row>
      <xdr:rowOff>133350</xdr:rowOff>
    </xdr:from>
    <xdr:to>
      <xdr:col>0</xdr:col>
      <xdr:colOff>1143000</xdr:colOff>
      <xdr:row>627</xdr:row>
      <xdr:rowOff>533400</xdr:rowOff>
    </xdr:to>
    <xdr:pic>
      <xdr:nvPicPr>
        <xdr:cNvPr id="4281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336738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652</xdr:row>
      <xdr:rowOff>133350</xdr:rowOff>
    </xdr:from>
    <xdr:to>
      <xdr:col>0</xdr:col>
      <xdr:colOff>1143000</xdr:colOff>
      <xdr:row>652</xdr:row>
      <xdr:rowOff>533400</xdr:rowOff>
    </xdr:to>
    <xdr:pic>
      <xdr:nvPicPr>
        <xdr:cNvPr id="42817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388459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514350</xdr:colOff>
      <xdr:row>670</xdr:row>
      <xdr:rowOff>133350</xdr:rowOff>
    </xdr:from>
    <xdr:to>
      <xdr:col>1</xdr:col>
      <xdr:colOff>0</xdr:colOff>
      <xdr:row>670</xdr:row>
      <xdr:rowOff>533400</xdr:rowOff>
    </xdr:to>
    <xdr:pic>
      <xdr:nvPicPr>
        <xdr:cNvPr id="42818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428845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695</xdr:row>
      <xdr:rowOff>133350</xdr:rowOff>
    </xdr:from>
    <xdr:to>
      <xdr:col>0</xdr:col>
      <xdr:colOff>1143000</xdr:colOff>
      <xdr:row>695</xdr:row>
      <xdr:rowOff>533400</xdr:rowOff>
    </xdr:to>
    <xdr:pic>
      <xdr:nvPicPr>
        <xdr:cNvPr id="42819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480566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713</xdr:row>
      <xdr:rowOff>133350</xdr:rowOff>
    </xdr:from>
    <xdr:to>
      <xdr:col>0</xdr:col>
      <xdr:colOff>1143000</xdr:colOff>
      <xdr:row>713</xdr:row>
      <xdr:rowOff>533400</xdr:rowOff>
    </xdr:to>
    <xdr:pic>
      <xdr:nvPicPr>
        <xdr:cNvPr id="42820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520952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738</xdr:row>
      <xdr:rowOff>142875</xdr:rowOff>
    </xdr:from>
    <xdr:to>
      <xdr:col>0</xdr:col>
      <xdr:colOff>1143000</xdr:colOff>
      <xdr:row>738</xdr:row>
      <xdr:rowOff>542925</xdr:rowOff>
    </xdr:to>
    <xdr:pic>
      <xdr:nvPicPr>
        <xdr:cNvPr id="42821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5727680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756</xdr:row>
      <xdr:rowOff>133350</xdr:rowOff>
    </xdr:from>
    <xdr:to>
      <xdr:col>0</xdr:col>
      <xdr:colOff>1143000</xdr:colOff>
      <xdr:row>756</xdr:row>
      <xdr:rowOff>533400</xdr:rowOff>
    </xdr:to>
    <xdr:pic>
      <xdr:nvPicPr>
        <xdr:cNvPr id="42822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613058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781</xdr:row>
      <xdr:rowOff>133350</xdr:rowOff>
    </xdr:from>
    <xdr:to>
      <xdr:col>0</xdr:col>
      <xdr:colOff>1143000</xdr:colOff>
      <xdr:row>781</xdr:row>
      <xdr:rowOff>533400</xdr:rowOff>
    </xdr:to>
    <xdr:pic>
      <xdr:nvPicPr>
        <xdr:cNvPr id="4282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664779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799</xdr:row>
      <xdr:rowOff>133350</xdr:rowOff>
    </xdr:from>
    <xdr:to>
      <xdr:col>0</xdr:col>
      <xdr:colOff>1143000</xdr:colOff>
      <xdr:row>799</xdr:row>
      <xdr:rowOff>533400</xdr:rowOff>
    </xdr:to>
    <xdr:pic>
      <xdr:nvPicPr>
        <xdr:cNvPr id="4282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70516550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824</xdr:row>
      <xdr:rowOff>133350</xdr:rowOff>
    </xdr:from>
    <xdr:to>
      <xdr:col>0</xdr:col>
      <xdr:colOff>1143000</xdr:colOff>
      <xdr:row>824</xdr:row>
      <xdr:rowOff>533400</xdr:rowOff>
    </xdr:to>
    <xdr:pic>
      <xdr:nvPicPr>
        <xdr:cNvPr id="4282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756886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842</xdr:row>
      <xdr:rowOff>133350</xdr:rowOff>
    </xdr:from>
    <xdr:to>
      <xdr:col>0</xdr:col>
      <xdr:colOff>1133475</xdr:colOff>
      <xdr:row>842</xdr:row>
      <xdr:rowOff>533400</xdr:rowOff>
    </xdr:to>
    <xdr:pic>
      <xdr:nvPicPr>
        <xdr:cNvPr id="4282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7972722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495300</xdr:colOff>
      <xdr:row>867</xdr:row>
      <xdr:rowOff>123825</xdr:rowOff>
    </xdr:from>
    <xdr:to>
      <xdr:col>0</xdr:col>
      <xdr:colOff>1133475</xdr:colOff>
      <xdr:row>867</xdr:row>
      <xdr:rowOff>523875</xdr:rowOff>
    </xdr:to>
    <xdr:pic>
      <xdr:nvPicPr>
        <xdr:cNvPr id="42827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84889775"/>
          <a:ext cx="638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1457325</xdr:colOff>
      <xdr:row>0</xdr:row>
      <xdr:rowOff>76200</xdr:rowOff>
    </xdr:from>
    <xdr:to>
      <xdr:col>6</xdr:col>
      <xdr:colOff>361950</xdr:colOff>
      <xdr:row>1</xdr:row>
      <xdr:rowOff>9525</xdr:rowOff>
    </xdr:to>
    <xdr:pic>
      <xdr:nvPicPr>
        <xdr:cNvPr id="42828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7620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1457325</xdr:colOff>
      <xdr:row>25</xdr:row>
      <xdr:rowOff>57150</xdr:rowOff>
    </xdr:from>
    <xdr:to>
      <xdr:col>6</xdr:col>
      <xdr:colOff>361950</xdr:colOff>
      <xdr:row>25</xdr:row>
      <xdr:rowOff>600075</xdr:rowOff>
    </xdr:to>
    <xdr:pic>
      <xdr:nvPicPr>
        <xdr:cNvPr id="42829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5267325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1438275</xdr:colOff>
      <xdr:row>44</xdr:row>
      <xdr:rowOff>66675</xdr:rowOff>
    </xdr:from>
    <xdr:to>
      <xdr:col>6</xdr:col>
      <xdr:colOff>342900</xdr:colOff>
      <xdr:row>45</xdr:row>
      <xdr:rowOff>0</xdr:rowOff>
    </xdr:to>
    <xdr:pic>
      <xdr:nvPicPr>
        <xdr:cNvPr id="42830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950595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1428750</xdr:colOff>
      <xdr:row>70</xdr:row>
      <xdr:rowOff>38100</xdr:rowOff>
    </xdr:from>
    <xdr:to>
      <xdr:col>6</xdr:col>
      <xdr:colOff>333375</xdr:colOff>
      <xdr:row>70</xdr:row>
      <xdr:rowOff>581025</xdr:rowOff>
    </xdr:to>
    <xdr:pic>
      <xdr:nvPicPr>
        <xdr:cNvPr id="42831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476375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1457325</xdr:colOff>
      <xdr:row>89</xdr:row>
      <xdr:rowOff>66675</xdr:rowOff>
    </xdr:from>
    <xdr:to>
      <xdr:col>6</xdr:col>
      <xdr:colOff>361950</xdr:colOff>
      <xdr:row>90</xdr:row>
      <xdr:rowOff>0</xdr:rowOff>
    </xdr:to>
    <xdr:pic>
      <xdr:nvPicPr>
        <xdr:cNvPr id="42832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897380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1428750</xdr:colOff>
      <xdr:row>115</xdr:row>
      <xdr:rowOff>47625</xdr:rowOff>
    </xdr:from>
    <xdr:to>
      <xdr:col>6</xdr:col>
      <xdr:colOff>333375</xdr:colOff>
      <xdr:row>115</xdr:row>
      <xdr:rowOff>590550</xdr:rowOff>
    </xdr:to>
    <xdr:pic>
      <xdr:nvPicPr>
        <xdr:cNvPr id="42833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4241125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1428750</xdr:colOff>
      <xdr:row>134</xdr:row>
      <xdr:rowOff>76200</xdr:rowOff>
    </xdr:from>
    <xdr:to>
      <xdr:col>6</xdr:col>
      <xdr:colOff>333375</xdr:colOff>
      <xdr:row>135</xdr:row>
      <xdr:rowOff>9525</xdr:rowOff>
    </xdr:to>
    <xdr:pic>
      <xdr:nvPicPr>
        <xdr:cNvPr id="42834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2846070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1400175</xdr:colOff>
      <xdr:row>160</xdr:row>
      <xdr:rowOff>28575</xdr:rowOff>
    </xdr:from>
    <xdr:to>
      <xdr:col>6</xdr:col>
      <xdr:colOff>304800</xdr:colOff>
      <xdr:row>160</xdr:row>
      <xdr:rowOff>571500</xdr:rowOff>
    </xdr:to>
    <xdr:pic>
      <xdr:nvPicPr>
        <xdr:cNvPr id="42835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75660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1409700</xdr:colOff>
      <xdr:row>179</xdr:row>
      <xdr:rowOff>66675</xdr:rowOff>
    </xdr:from>
    <xdr:to>
      <xdr:col>6</xdr:col>
      <xdr:colOff>314325</xdr:colOff>
      <xdr:row>180</xdr:row>
      <xdr:rowOff>0</xdr:rowOff>
    </xdr:to>
    <xdr:pic>
      <xdr:nvPicPr>
        <xdr:cNvPr id="42836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3804285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1419225</xdr:colOff>
      <xdr:row>205</xdr:row>
      <xdr:rowOff>47625</xdr:rowOff>
    </xdr:from>
    <xdr:to>
      <xdr:col>6</xdr:col>
      <xdr:colOff>323850</xdr:colOff>
      <xdr:row>205</xdr:row>
      <xdr:rowOff>590550</xdr:rowOff>
    </xdr:to>
    <xdr:pic>
      <xdr:nvPicPr>
        <xdr:cNvPr id="42837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4333875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1438275</xdr:colOff>
      <xdr:row>224</xdr:row>
      <xdr:rowOff>66675</xdr:rowOff>
    </xdr:from>
    <xdr:to>
      <xdr:col>6</xdr:col>
      <xdr:colOff>342900</xdr:colOff>
      <xdr:row>225</xdr:row>
      <xdr:rowOff>0</xdr:rowOff>
    </xdr:to>
    <xdr:pic>
      <xdr:nvPicPr>
        <xdr:cNvPr id="42838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4766310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1438275</xdr:colOff>
      <xdr:row>250</xdr:row>
      <xdr:rowOff>85725</xdr:rowOff>
    </xdr:from>
    <xdr:to>
      <xdr:col>6</xdr:col>
      <xdr:colOff>342900</xdr:colOff>
      <xdr:row>251</xdr:row>
      <xdr:rowOff>19050</xdr:rowOff>
    </xdr:to>
    <xdr:pic>
      <xdr:nvPicPr>
        <xdr:cNvPr id="42839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5307330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1419225</xdr:colOff>
      <xdr:row>269</xdr:row>
      <xdr:rowOff>66675</xdr:rowOff>
    </xdr:from>
    <xdr:to>
      <xdr:col>6</xdr:col>
      <xdr:colOff>323850</xdr:colOff>
      <xdr:row>270</xdr:row>
      <xdr:rowOff>0</xdr:rowOff>
    </xdr:to>
    <xdr:pic>
      <xdr:nvPicPr>
        <xdr:cNvPr id="42840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57273825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1419225</xdr:colOff>
      <xdr:row>296</xdr:row>
      <xdr:rowOff>38100</xdr:rowOff>
    </xdr:from>
    <xdr:to>
      <xdr:col>6</xdr:col>
      <xdr:colOff>323850</xdr:colOff>
      <xdr:row>296</xdr:row>
      <xdr:rowOff>581025</xdr:rowOff>
    </xdr:to>
    <xdr:pic>
      <xdr:nvPicPr>
        <xdr:cNvPr id="42841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62664975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1438275</xdr:colOff>
      <xdr:row>315</xdr:row>
      <xdr:rowOff>57150</xdr:rowOff>
    </xdr:from>
    <xdr:to>
      <xdr:col>6</xdr:col>
      <xdr:colOff>342900</xdr:colOff>
      <xdr:row>315</xdr:row>
      <xdr:rowOff>600075</xdr:rowOff>
    </xdr:to>
    <xdr:pic>
      <xdr:nvPicPr>
        <xdr:cNvPr id="42842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692265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1438275</xdr:colOff>
      <xdr:row>341</xdr:row>
      <xdr:rowOff>38100</xdr:rowOff>
    </xdr:from>
    <xdr:to>
      <xdr:col>6</xdr:col>
      <xdr:colOff>342900</xdr:colOff>
      <xdr:row>341</xdr:row>
      <xdr:rowOff>581025</xdr:rowOff>
    </xdr:to>
    <xdr:pic>
      <xdr:nvPicPr>
        <xdr:cNvPr id="42843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7227570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1428750</xdr:colOff>
      <xdr:row>360</xdr:row>
      <xdr:rowOff>66675</xdr:rowOff>
    </xdr:from>
    <xdr:to>
      <xdr:col>6</xdr:col>
      <xdr:colOff>333375</xdr:colOff>
      <xdr:row>361</xdr:row>
      <xdr:rowOff>0</xdr:rowOff>
    </xdr:to>
    <xdr:pic>
      <xdr:nvPicPr>
        <xdr:cNvPr id="42844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7654290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1447800</xdr:colOff>
      <xdr:row>386</xdr:row>
      <xdr:rowOff>57150</xdr:rowOff>
    </xdr:from>
    <xdr:to>
      <xdr:col>6</xdr:col>
      <xdr:colOff>352425</xdr:colOff>
      <xdr:row>386</xdr:row>
      <xdr:rowOff>600075</xdr:rowOff>
    </xdr:to>
    <xdr:pic>
      <xdr:nvPicPr>
        <xdr:cNvPr id="42845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81905475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1457325</xdr:colOff>
      <xdr:row>405</xdr:row>
      <xdr:rowOff>66675</xdr:rowOff>
    </xdr:from>
    <xdr:to>
      <xdr:col>6</xdr:col>
      <xdr:colOff>361950</xdr:colOff>
      <xdr:row>406</xdr:row>
      <xdr:rowOff>0</xdr:rowOff>
    </xdr:to>
    <xdr:pic>
      <xdr:nvPicPr>
        <xdr:cNvPr id="42846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86153625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1447800</xdr:colOff>
      <xdr:row>431</xdr:row>
      <xdr:rowOff>57150</xdr:rowOff>
    </xdr:from>
    <xdr:to>
      <xdr:col>6</xdr:col>
      <xdr:colOff>352425</xdr:colOff>
      <xdr:row>431</xdr:row>
      <xdr:rowOff>600075</xdr:rowOff>
    </xdr:to>
    <xdr:pic>
      <xdr:nvPicPr>
        <xdr:cNvPr id="42847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9151620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1457325</xdr:colOff>
      <xdr:row>450</xdr:row>
      <xdr:rowOff>76200</xdr:rowOff>
    </xdr:from>
    <xdr:to>
      <xdr:col>6</xdr:col>
      <xdr:colOff>361950</xdr:colOff>
      <xdr:row>451</xdr:row>
      <xdr:rowOff>9525</xdr:rowOff>
    </xdr:to>
    <xdr:pic>
      <xdr:nvPicPr>
        <xdr:cNvPr id="42848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95773875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1428750</xdr:colOff>
      <xdr:row>476</xdr:row>
      <xdr:rowOff>47625</xdr:rowOff>
    </xdr:from>
    <xdr:to>
      <xdr:col>6</xdr:col>
      <xdr:colOff>333375</xdr:colOff>
      <xdr:row>476</xdr:row>
      <xdr:rowOff>590550</xdr:rowOff>
    </xdr:to>
    <xdr:pic>
      <xdr:nvPicPr>
        <xdr:cNvPr id="42849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0111740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1447800</xdr:colOff>
      <xdr:row>495</xdr:row>
      <xdr:rowOff>76200</xdr:rowOff>
    </xdr:from>
    <xdr:to>
      <xdr:col>6</xdr:col>
      <xdr:colOff>352425</xdr:colOff>
      <xdr:row>496</xdr:row>
      <xdr:rowOff>9525</xdr:rowOff>
    </xdr:to>
    <xdr:pic>
      <xdr:nvPicPr>
        <xdr:cNvPr id="42850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0538460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1457325</xdr:colOff>
      <xdr:row>521</xdr:row>
      <xdr:rowOff>66675</xdr:rowOff>
    </xdr:from>
    <xdr:to>
      <xdr:col>6</xdr:col>
      <xdr:colOff>361950</xdr:colOff>
      <xdr:row>522</xdr:row>
      <xdr:rowOff>0</xdr:rowOff>
    </xdr:to>
    <xdr:pic>
      <xdr:nvPicPr>
        <xdr:cNvPr id="42851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10747175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1457325</xdr:colOff>
      <xdr:row>540</xdr:row>
      <xdr:rowOff>76200</xdr:rowOff>
    </xdr:from>
    <xdr:to>
      <xdr:col>6</xdr:col>
      <xdr:colOff>361950</xdr:colOff>
      <xdr:row>541</xdr:row>
      <xdr:rowOff>9525</xdr:rowOff>
    </xdr:to>
    <xdr:pic>
      <xdr:nvPicPr>
        <xdr:cNvPr id="42852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14995325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1447800</xdr:colOff>
      <xdr:row>566</xdr:row>
      <xdr:rowOff>66675</xdr:rowOff>
    </xdr:from>
    <xdr:to>
      <xdr:col>6</xdr:col>
      <xdr:colOff>352425</xdr:colOff>
      <xdr:row>567</xdr:row>
      <xdr:rowOff>0</xdr:rowOff>
    </xdr:to>
    <xdr:pic>
      <xdr:nvPicPr>
        <xdr:cNvPr id="42853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2035790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1457325</xdr:colOff>
      <xdr:row>584</xdr:row>
      <xdr:rowOff>76200</xdr:rowOff>
    </xdr:from>
    <xdr:to>
      <xdr:col>6</xdr:col>
      <xdr:colOff>361950</xdr:colOff>
      <xdr:row>585</xdr:row>
      <xdr:rowOff>9525</xdr:rowOff>
    </xdr:to>
    <xdr:pic>
      <xdr:nvPicPr>
        <xdr:cNvPr id="42854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24406025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1457325</xdr:colOff>
      <xdr:row>609</xdr:row>
      <xdr:rowOff>76200</xdr:rowOff>
    </xdr:from>
    <xdr:to>
      <xdr:col>6</xdr:col>
      <xdr:colOff>361950</xdr:colOff>
      <xdr:row>610</xdr:row>
      <xdr:rowOff>9525</xdr:rowOff>
    </xdr:to>
    <xdr:pic>
      <xdr:nvPicPr>
        <xdr:cNvPr id="42855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2957810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1438275</xdr:colOff>
      <xdr:row>627</xdr:row>
      <xdr:rowOff>76200</xdr:rowOff>
    </xdr:from>
    <xdr:to>
      <xdr:col>6</xdr:col>
      <xdr:colOff>342900</xdr:colOff>
      <xdr:row>628</xdr:row>
      <xdr:rowOff>9525</xdr:rowOff>
    </xdr:to>
    <xdr:pic>
      <xdr:nvPicPr>
        <xdr:cNvPr id="42856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3361670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1419225</xdr:colOff>
      <xdr:row>652</xdr:row>
      <xdr:rowOff>57150</xdr:rowOff>
    </xdr:from>
    <xdr:to>
      <xdr:col>6</xdr:col>
      <xdr:colOff>323850</xdr:colOff>
      <xdr:row>652</xdr:row>
      <xdr:rowOff>600075</xdr:rowOff>
    </xdr:to>
    <xdr:pic>
      <xdr:nvPicPr>
        <xdr:cNvPr id="42857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38769725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1447800</xdr:colOff>
      <xdr:row>670</xdr:row>
      <xdr:rowOff>66675</xdr:rowOff>
    </xdr:from>
    <xdr:to>
      <xdr:col>6</xdr:col>
      <xdr:colOff>352425</xdr:colOff>
      <xdr:row>671</xdr:row>
      <xdr:rowOff>0</xdr:rowOff>
    </xdr:to>
    <xdr:pic>
      <xdr:nvPicPr>
        <xdr:cNvPr id="42858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4281785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1438275</xdr:colOff>
      <xdr:row>695</xdr:row>
      <xdr:rowOff>57150</xdr:rowOff>
    </xdr:from>
    <xdr:to>
      <xdr:col>6</xdr:col>
      <xdr:colOff>342900</xdr:colOff>
      <xdr:row>695</xdr:row>
      <xdr:rowOff>600075</xdr:rowOff>
    </xdr:to>
    <xdr:pic>
      <xdr:nvPicPr>
        <xdr:cNvPr id="42859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4798040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1457325</xdr:colOff>
      <xdr:row>713</xdr:row>
      <xdr:rowOff>76200</xdr:rowOff>
    </xdr:from>
    <xdr:to>
      <xdr:col>6</xdr:col>
      <xdr:colOff>361950</xdr:colOff>
      <xdr:row>714</xdr:row>
      <xdr:rowOff>9525</xdr:rowOff>
    </xdr:to>
    <xdr:pic>
      <xdr:nvPicPr>
        <xdr:cNvPr id="42860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5203805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1438275</xdr:colOff>
      <xdr:row>738</xdr:row>
      <xdr:rowOff>66675</xdr:rowOff>
    </xdr:from>
    <xdr:to>
      <xdr:col>6</xdr:col>
      <xdr:colOff>342900</xdr:colOff>
      <xdr:row>739</xdr:row>
      <xdr:rowOff>0</xdr:rowOff>
    </xdr:to>
    <xdr:pic>
      <xdr:nvPicPr>
        <xdr:cNvPr id="42861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720060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1428750</xdr:colOff>
      <xdr:row>756</xdr:row>
      <xdr:rowOff>95250</xdr:rowOff>
    </xdr:from>
    <xdr:to>
      <xdr:col>6</xdr:col>
      <xdr:colOff>333375</xdr:colOff>
      <xdr:row>757</xdr:row>
      <xdr:rowOff>28575</xdr:rowOff>
    </xdr:to>
    <xdr:pic>
      <xdr:nvPicPr>
        <xdr:cNvPr id="42862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161267775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1457325</xdr:colOff>
      <xdr:row>781</xdr:row>
      <xdr:rowOff>76200</xdr:rowOff>
    </xdr:from>
    <xdr:to>
      <xdr:col>6</xdr:col>
      <xdr:colOff>361950</xdr:colOff>
      <xdr:row>782</xdr:row>
      <xdr:rowOff>9525</xdr:rowOff>
    </xdr:to>
    <xdr:pic>
      <xdr:nvPicPr>
        <xdr:cNvPr id="42863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16642080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1447800</xdr:colOff>
      <xdr:row>799</xdr:row>
      <xdr:rowOff>85725</xdr:rowOff>
    </xdr:from>
    <xdr:to>
      <xdr:col>6</xdr:col>
      <xdr:colOff>352425</xdr:colOff>
      <xdr:row>800</xdr:row>
      <xdr:rowOff>19050</xdr:rowOff>
    </xdr:to>
    <xdr:pic>
      <xdr:nvPicPr>
        <xdr:cNvPr id="42864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0468925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1447800</xdr:colOff>
      <xdr:row>824</xdr:row>
      <xdr:rowOff>66675</xdr:rowOff>
    </xdr:from>
    <xdr:to>
      <xdr:col>6</xdr:col>
      <xdr:colOff>352425</xdr:colOff>
      <xdr:row>825</xdr:row>
      <xdr:rowOff>0</xdr:rowOff>
    </xdr:to>
    <xdr:pic>
      <xdr:nvPicPr>
        <xdr:cNvPr id="42865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7562195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1466850</xdr:colOff>
      <xdr:row>842</xdr:row>
      <xdr:rowOff>95250</xdr:rowOff>
    </xdr:from>
    <xdr:to>
      <xdr:col>6</xdr:col>
      <xdr:colOff>371475</xdr:colOff>
      <xdr:row>843</xdr:row>
      <xdr:rowOff>28575</xdr:rowOff>
    </xdr:to>
    <xdr:pic>
      <xdr:nvPicPr>
        <xdr:cNvPr id="42866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79689125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1438275</xdr:colOff>
      <xdr:row>867</xdr:row>
      <xdr:rowOff>76200</xdr:rowOff>
    </xdr:from>
    <xdr:to>
      <xdr:col>6</xdr:col>
      <xdr:colOff>342900</xdr:colOff>
      <xdr:row>868</xdr:row>
      <xdr:rowOff>9525</xdr:rowOff>
    </xdr:to>
    <xdr:pic>
      <xdr:nvPicPr>
        <xdr:cNvPr id="42867" name="30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84842150"/>
          <a:ext cx="428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1314450</xdr:colOff>
      <xdr:row>15</xdr:row>
      <xdr:rowOff>0</xdr:rowOff>
    </xdr:from>
    <xdr:to>
      <xdr:col>6</xdr:col>
      <xdr:colOff>390525</xdr:colOff>
      <xdr:row>16</xdr:row>
      <xdr:rowOff>114300</xdr:rowOff>
    </xdr:to>
    <xdr:pic>
      <xdr:nvPicPr>
        <xdr:cNvPr id="42868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5909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1295400</xdr:colOff>
      <xdr:row>41</xdr:row>
      <xdr:rowOff>0</xdr:rowOff>
    </xdr:from>
    <xdr:to>
      <xdr:col>6</xdr:col>
      <xdr:colOff>371475</xdr:colOff>
      <xdr:row>42</xdr:row>
      <xdr:rowOff>114300</xdr:rowOff>
    </xdr:to>
    <xdr:pic>
      <xdr:nvPicPr>
        <xdr:cNvPr id="42869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89154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1257300</xdr:colOff>
      <xdr:row>60</xdr:row>
      <xdr:rowOff>0</xdr:rowOff>
    </xdr:from>
    <xdr:to>
      <xdr:col>6</xdr:col>
      <xdr:colOff>333375</xdr:colOff>
      <xdr:row>61</xdr:row>
      <xdr:rowOff>114300</xdr:rowOff>
    </xdr:to>
    <xdr:pic>
      <xdr:nvPicPr>
        <xdr:cNvPr id="42870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30778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1257300</xdr:colOff>
      <xdr:row>86</xdr:row>
      <xdr:rowOff>0</xdr:rowOff>
    </xdr:from>
    <xdr:to>
      <xdr:col>6</xdr:col>
      <xdr:colOff>333375</xdr:colOff>
      <xdr:row>87</xdr:row>
      <xdr:rowOff>114300</xdr:rowOff>
    </xdr:to>
    <xdr:pic>
      <xdr:nvPicPr>
        <xdr:cNvPr id="42871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83832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1247775</xdr:colOff>
      <xdr:row>105</xdr:row>
      <xdr:rowOff>0</xdr:rowOff>
    </xdr:from>
    <xdr:to>
      <xdr:col>6</xdr:col>
      <xdr:colOff>323850</xdr:colOff>
      <xdr:row>106</xdr:row>
      <xdr:rowOff>114300</xdr:rowOff>
    </xdr:to>
    <xdr:pic>
      <xdr:nvPicPr>
        <xdr:cNvPr id="42872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225361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1276350</xdr:colOff>
      <xdr:row>131</xdr:row>
      <xdr:rowOff>0</xdr:rowOff>
    </xdr:from>
    <xdr:to>
      <xdr:col>6</xdr:col>
      <xdr:colOff>352425</xdr:colOff>
      <xdr:row>132</xdr:row>
      <xdr:rowOff>114300</xdr:rowOff>
    </xdr:to>
    <xdr:pic>
      <xdr:nvPicPr>
        <xdr:cNvPr id="42873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278701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1266825</xdr:colOff>
      <xdr:row>150</xdr:row>
      <xdr:rowOff>0</xdr:rowOff>
    </xdr:from>
    <xdr:to>
      <xdr:col>6</xdr:col>
      <xdr:colOff>342900</xdr:colOff>
      <xdr:row>151</xdr:row>
      <xdr:rowOff>114300</xdr:rowOff>
    </xdr:to>
    <xdr:pic>
      <xdr:nvPicPr>
        <xdr:cNvPr id="42874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320706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1257300</xdr:colOff>
      <xdr:row>176</xdr:row>
      <xdr:rowOff>0</xdr:rowOff>
    </xdr:from>
    <xdr:to>
      <xdr:col>6</xdr:col>
      <xdr:colOff>333375</xdr:colOff>
      <xdr:row>177</xdr:row>
      <xdr:rowOff>114300</xdr:rowOff>
    </xdr:to>
    <xdr:pic>
      <xdr:nvPicPr>
        <xdr:cNvPr id="42875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374237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1257300</xdr:colOff>
      <xdr:row>195</xdr:row>
      <xdr:rowOff>0</xdr:rowOff>
    </xdr:from>
    <xdr:to>
      <xdr:col>6</xdr:col>
      <xdr:colOff>333375</xdr:colOff>
      <xdr:row>196</xdr:row>
      <xdr:rowOff>114300</xdr:rowOff>
    </xdr:to>
    <xdr:pic>
      <xdr:nvPicPr>
        <xdr:cNvPr id="42876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416718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1247775</xdr:colOff>
      <xdr:row>221</xdr:row>
      <xdr:rowOff>0</xdr:rowOff>
    </xdr:from>
    <xdr:to>
      <xdr:col>6</xdr:col>
      <xdr:colOff>323850</xdr:colOff>
      <xdr:row>222</xdr:row>
      <xdr:rowOff>114300</xdr:rowOff>
    </xdr:to>
    <xdr:pic>
      <xdr:nvPicPr>
        <xdr:cNvPr id="42877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470439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1276350</xdr:colOff>
      <xdr:row>240</xdr:row>
      <xdr:rowOff>0</xdr:rowOff>
    </xdr:from>
    <xdr:to>
      <xdr:col>6</xdr:col>
      <xdr:colOff>352425</xdr:colOff>
      <xdr:row>241</xdr:row>
      <xdr:rowOff>114300</xdr:rowOff>
    </xdr:to>
    <xdr:pic>
      <xdr:nvPicPr>
        <xdr:cNvPr id="42878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513302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1238250</xdr:colOff>
      <xdr:row>266</xdr:row>
      <xdr:rowOff>0</xdr:rowOff>
    </xdr:from>
    <xdr:to>
      <xdr:col>6</xdr:col>
      <xdr:colOff>314325</xdr:colOff>
      <xdr:row>267</xdr:row>
      <xdr:rowOff>114300</xdr:rowOff>
    </xdr:to>
    <xdr:pic>
      <xdr:nvPicPr>
        <xdr:cNvPr id="42879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567023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1238250</xdr:colOff>
      <xdr:row>285</xdr:row>
      <xdr:rowOff>0</xdr:rowOff>
    </xdr:from>
    <xdr:to>
      <xdr:col>6</xdr:col>
      <xdr:colOff>314325</xdr:colOff>
      <xdr:row>286</xdr:row>
      <xdr:rowOff>114300</xdr:rowOff>
    </xdr:to>
    <xdr:pic>
      <xdr:nvPicPr>
        <xdr:cNvPr id="42880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609790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1266825</xdr:colOff>
      <xdr:row>312</xdr:row>
      <xdr:rowOff>0</xdr:rowOff>
    </xdr:from>
    <xdr:to>
      <xdr:col>6</xdr:col>
      <xdr:colOff>342900</xdr:colOff>
      <xdr:row>313</xdr:row>
      <xdr:rowOff>114300</xdr:rowOff>
    </xdr:to>
    <xdr:pic>
      <xdr:nvPicPr>
        <xdr:cNvPr id="42881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663321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1266825</xdr:colOff>
      <xdr:row>331</xdr:row>
      <xdr:rowOff>0</xdr:rowOff>
    </xdr:from>
    <xdr:to>
      <xdr:col>6</xdr:col>
      <xdr:colOff>342900</xdr:colOff>
      <xdr:row>332</xdr:row>
      <xdr:rowOff>114300</xdr:rowOff>
    </xdr:to>
    <xdr:pic>
      <xdr:nvPicPr>
        <xdr:cNvPr id="42882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705707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1266825</xdr:colOff>
      <xdr:row>357</xdr:row>
      <xdr:rowOff>0</xdr:rowOff>
    </xdr:from>
    <xdr:to>
      <xdr:col>6</xdr:col>
      <xdr:colOff>342900</xdr:colOff>
      <xdr:row>358</xdr:row>
      <xdr:rowOff>114300</xdr:rowOff>
    </xdr:to>
    <xdr:pic>
      <xdr:nvPicPr>
        <xdr:cNvPr id="42883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759428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1276350</xdr:colOff>
      <xdr:row>376</xdr:row>
      <xdr:rowOff>0</xdr:rowOff>
    </xdr:from>
    <xdr:to>
      <xdr:col>6</xdr:col>
      <xdr:colOff>352425</xdr:colOff>
      <xdr:row>377</xdr:row>
      <xdr:rowOff>114300</xdr:rowOff>
    </xdr:to>
    <xdr:pic>
      <xdr:nvPicPr>
        <xdr:cNvPr id="42884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801814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1285875</xdr:colOff>
      <xdr:row>402</xdr:row>
      <xdr:rowOff>0</xdr:rowOff>
    </xdr:from>
    <xdr:to>
      <xdr:col>6</xdr:col>
      <xdr:colOff>361950</xdr:colOff>
      <xdr:row>403</xdr:row>
      <xdr:rowOff>114300</xdr:rowOff>
    </xdr:to>
    <xdr:pic>
      <xdr:nvPicPr>
        <xdr:cNvPr id="42885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855535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1257300</xdr:colOff>
      <xdr:row>421</xdr:row>
      <xdr:rowOff>0</xdr:rowOff>
    </xdr:from>
    <xdr:to>
      <xdr:col>6</xdr:col>
      <xdr:colOff>333375</xdr:colOff>
      <xdr:row>422</xdr:row>
      <xdr:rowOff>114300</xdr:rowOff>
    </xdr:to>
    <xdr:pic>
      <xdr:nvPicPr>
        <xdr:cNvPr id="42886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897921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1266825</xdr:colOff>
      <xdr:row>447</xdr:row>
      <xdr:rowOff>0</xdr:rowOff>
    </xdr:from>
    <xdr:to>
      <xdr:col>6</xdr:col>
      <xdr:colOff>342900</xdr:colOff>
      <xdr:row>448</xdr:row>
      <xdr:rowOff>114300</xdr:rowOff>
    </xdr:to>
    <xdr:pic>
      <xdr:nvPicPr>
        <xdr:cNvPr id="42887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951642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1257300</xdr:colOff>
      <xdr:row>466</xdr:row>
      <xdr:rowOff>0</xdr:rowOff>
    </xdr:from>
    <xdr:to>
      <xdr:col>6</xdr:col>
      <xdr:colOff>333375</xdr:colOff>
      <xdr:row>467</xdr:row>
      <xdr:rowOff>114300</xdr:rowOff>
    </xdr:to>
    <xdr:pic>
      <xdr:nvPicPr>
        <xdr:cNvPr id="42888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94029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1228725</xdr:colOff>
      <xdr:row>492</xdr:row>
      <xdr:rowOff>0</xdr:rowOff>
    </xdr:from>
    <xdr:to>
      <xdr:col>6</xdr:col>
      <xdr:colOff>304800</xdr:colOff>
      <xdr:row>493</xdr:row>
      <xdr:rowOff>114300</xdr:rowOff>
    </xdr:to>
    <xdr:pic>
      <xdr:nvPicPr>
        <xdr:cNvPr id="42889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1047750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1257300</xdr:colOff>
      <xdr:row>511</xdr:row>
      <xdr:rowOff>0</xdr:rowOff>
    </xdr:from>
    <xdr:to>
      <xdr:col>6</xdr:col>
      <xdr:colOff>333375</xdr:colOff>
      <xdr:row>512</xdr:row>
      <xdr:rowOff>114300</xdr:rowOff>
    </xdr:to>
    <xdr:pic>
      <xdr:nvPicPr>
        <xdr:cNvPr id="42890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090136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1285875</xdr:colOff>
      <xdr:row>537</xdr:row>
      <xdr:rowOff>0</xdr:rowOff>
    </xdr:from>
    <xdr:to>
      <xdr:col>6</xdr:col>
      <xdr:colOff>361950</xdr:colOff>
      <xdr:row>538</xdr:row>
      <xdr:rowOff>114300</xdr:rowOff>
    </xdr:to>
    <xdr:pic>
      <xdr:nvPicPr>
        <xdr:cNvPr id="42891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43857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1219200</xdr:colOff>
      <xdr:row>556</xdr:row>
      <xdr:rowOff>0</xdr:rowOff>
    </xdr:from>
    <xdr:to>
      <xdr:col>6</xdr:col>
      <xdr:colOff>295275</xdr:colOff>
      <xdr:row>557</xdr:row>
      <xdr:rowOff>114300</xdr:rowOff>
    </xdr:to>
    <xdr:pic>
      <xdr:nvPicPr>
        <xdr:cNvPr id="42892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186243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1247775</xdr:colOff>
      <xdr:row>581</xdr:row>
      <xdr:rowOff>0</xdr:rowOff>
    </xdr:from>
    <xdr:to>
      <xdr:col>6</xdr:col>
      <xdr:colOff>323850</xdr:colOff>
      <xdr:row>582</xdr:row>
      <xdr:rowOff>114300</xdr:rowOff>
    </xdr:to>
    <xdr:pic>
      <xdr:nvPicPr>
        <xdr:cNvPr id="42893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237964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1238250</xdr:colOff>
      <xdr:row>599</xdr:row>
      <xdr:rowOff>0</xdr:rowOff>
    </xdr:from>
    <xdr:to>
      <xdr:col>6</xdr:col>
      <xdr:colOff>314325</xdr:colOff>
      <xdr:row>600</xdr:row>
      <xdr:rowOff>114300</xdr:rowOff>
    </xdr:to>
    <xdr:pic>
      <xdr:nvPicPr>
        <xdr:cNvPr id="42894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1278350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1257300</xdr:colOff>
      <xdr:row>624</xdr:row>
      <xdr:rowOff>0</xdr:rowOff>
    </xdr:from>
    <xdr:to>
      <xdr:col>6</xdr:col>
      <xdr:colOff>333375</xdr:colOff>
      <xdr:row>625</xdr:row>
      <xdr:rowOff>114300</xdr:rowOff>
    </xdr:to>
    <xdr:pic>
      <xdr:nvPicPr>
        <xdr:cNvPr id="42895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330071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1247775</xdr:colOff>
      <xdr:row>642</xdr:row>
      <xdr:rowOff>0</xdr:rowOff>
    </xdr:from>
    <xdr:to>
      <xdr:col>6</xdr:col>
      <xdr:colOff>323850</xdr:colOff>
      <xdr:row>643</xdr:row>
      <xdr:rowOff>114300</xdr:rowOff>
    </xdr:to>
    <xdr:pic>
      <xdr:nvPicPr>
        <xdr:cNvPr id="42896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370457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1276350</xdr:colOff>
      <xdr:row>667</xdr:row>
      <xdr:rowOff>0</xdr:rowOff>
    </xdr:from>
    <xdr:to>
      <xdr:col>6</xdr:col>
      <xdr:colOff>352425</xdr:colOff>
      <xdr:row>668</xdr:row>
      <xdr:rowOff>114300</xdr:rowOff>
    </xdr:to>
    <xdr:pic>
      <xdr:nvPicPr>
        <xdr:cNvPr id="42897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422177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1276350</xdr:colOff>
      <xdr:row>685</xdr:row>
      <xdr:rowOff>0</xdr:rowOff>
    </xdr:from>
    <xdr:to>
      <xdr:col>6</xdr:col>
      <xdr:colOff>352425</xdr:colOff>
      <xdr:row>686</xdr:row>
      <xdr:rowOff>114300</xdr:rowOff>
    </xdr:to>
    <xdr:pic>
      <xdr:nvPicPr>
        <xdr:cNvPr id="42898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462563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1276350</xdr:colOff>
      <xdr:row>710</xdr:row>
      <xdr:rowOff>0</xdr:rowOff>
    </xdr:from>
    <xdr:to>
      <xdr:col>6</xdr:col>
      <xdr:colOff>352425</xdr:colOff>
      <xdr:row>711</xdr:row>
      <xdr:rowOff>114300</xdr:rowOff>
    </xdr:to>
    <xdr:pic>
      <xdr:nvPicPr>
        <xdr:cNvPr id="42899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514284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1276350</xdr:colOff>
      <xdr:row>728</xdr:row>
      <xdr:rowOff>0</xdr:rowOff>
    </xdr:from>
    <xdr:to>
      <xdr:col>6</xdr:col>
      <xdr:colOff>352425</xdr:colOff>
      <xdr:row>729</xdr:row>
      <xdr:rowOff>114300</xdr:rowOff>
    </xdr:to>
    <xdr:pic>
      <xdr:nvPicPr>
        <xdr:cNvPr id="42900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554670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1257300</xdr:colOff>
      <xdr:row>753</xdr:row>
      <xdr:rowOff>0</xdr:rowOff>
    </xdr:from>
    <xdr:to>
      <xdr:col>6</xdr:col>
      <xdr:colOff>333375</xdr:colOff>
      <xdr:row>754</xdr:row>
      <xdr:rowOff>114300</xdr:rowOff>
    </xdr:to>
    <xdr:pic>
      <xdr:nvPicPr>
        <xdr:cNvPr id="42901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606391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1295400</xdr:colOff>
      <xdr:row>771</xdr:row>
      <xdr:rowOff>9525</xdr:rowOff>
    </xdr:from>
    <xdr:to>
      <xdr:col>6</xdr:col>
      <xdr:colOff>371475</xdr:colOff>
      <xdr:row>772</xdr:row>
      <xdr:rowOff>123825</xdr:rowOff>
    </xdr:to>
    <xdr:pic>
      <xdr:nvPicPr>
        <xdr:cNvPr id="42902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646872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1247775</xdr:colOff>
      <xdr:row>796</xdr:row>
      <xdr:rowOff>0</xdr:rowOff>
    </xdr:from>
    <xdr:to>
      <xdr:col>6</xdr:col>
      <xdr:colOff>323850</xdr:colOff>
      <xdr:row>797</xdr:row>
      <xdr:rowOff>114300</xdr:rowOff>
    </xdr:to>
    <xdr:pic>
      <xdr:nvPicPr>
        <xdr:cNvPr id="42903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698498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1247775</xdr:colOff>
      <xdr:row>814</xdr:row>
      <xdr:rowOff>0</xdr:rowOff>
    </xdr:from>
    <xdr:to>
      <xdr:col>6</xdr:col>
      <xdr:colOff>323850</xdr:colOff>
      <xdr:row>815</xdr:row>
      <xdr:rowOff>114300</xdr:rowOff>
    </xdr:to>
    <xdr:pic>
      <xdr:nvPicPr>
        <xdr:cNvPr id="42904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7388840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1257300</xdr:colOff>
      <xdr:row>839</xdr:row>
      <xdr:rowOff>0</xdr:rowOff>
    </xdr:from>
    <xdr:to>
      <xdr:col>6</xdr:col>
      <xdr:colOff>333375</xdr:colOff>
      <xdr:row>840</xdr:row>
      <xdr:rowOff>114300</xdr:rowOff>
    </xdr:to>
    <xdr:pic>
      <xdr:nvPicPr>
        <xdr:cNvPr id="42905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790604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1285875</xdr:colOff>
      <xdr:row>857</xdr:row>
      <xdr:rowOff>0</xdr:rowOff>
    </xdr:from>
    <xdr:to>
      <xdr:col>6</xdr:col>
      <xdr:colOff>361950</xdr:colOff>
      <xdr:row>858</xdr:row>
      <xdr:rowOff>114300</xdr:rowOff>
    </xdr:to>
    <xdr:pic>
      <xdr:nvPicPr>
        <xdr:cNvPr id="42906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8309907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1285875</xdr:colOff>
      <xdr:row>882</xdr:row>
      <xdr:rowOff>0</xdr:rowOff>
    </xdr:from>
    <xdr:to>
      <xdr:col>6</xdr:col>
      <xdr:colOff>361950</xdr:colOff>
      <xdr:row>883</xdr:row>
      <xdr:rowOff>114300</xdr:rowOff>
    </xdr:to>
    <xdr:pic>
      <xdr:nvPicPr>
        <xdr:cNvPr id="42907" name="9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88271150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0</xdr:col>
      <xdr:colOff>552450</xdr:colOff>
      <xdr:row>0</xdr:row>
      <xdr:rowOff>428625</xdr:rowOff>
    </xdr:to>
    <xdr:pic>
      <xdr:nvPicPr>
        <xdr:cNvPr id="34321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0</xdr:row>
      <xdr:rowOff>57150</xdr:rowOff>
    </xdr:from>
    <xdr:to>
      <xdr:col>2</xdr:col>
      <xdr:colOff>828675</xdr:colOff>
      <xdr:row>0</xdr:row>
      <xdr:rowOff>457200</xdr:rowOff>
    </xdr:to>
    <xdr:pic>
      <xdr:nvPicPr>
        <xdr:cNvPr id="34322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571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8</xdr:row>
      <xdr:rowOff>0</xdr:rowOff>
    </xdr:from>
    <xdr:to>
      <xdr:col>0</xdr:col>
      <xdr:colOff>552450</xdr:colOff>
      <xdr:row>8</xdr:row>
      <xdr:rowOff>428625</xdr:rowOff>
    </xdr:to>
    <xdr:pic>
      <xdr:nvPicPr>
        <xdr:cNvPr id="34323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5052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8</xdr:row>
      <xdr:rowOff>57150</xdr:rowOff>
    </xdr:from>
    <xdr:to>
      <xdr:col>2</xdr:col>
      <xdr:colOff>828675</xdr:colOff>
      <xdr:row>8</xdr:row>
      <xdr:rowOff>457200</xdr:rowOff>
    </xdr:to>
    <xdr:pic>
      <xdr:nvPicPr>
        <xdr:cNvPr id="34324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3562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16</xdr:row>
      <xdr:rowOff>0</xdr:rowOff>
    </xdr:from>
    <xdr:to>
      <xdr:col>0</xdr:col>
      <xdr:colOff>552450</xdr:colOff>
      <xdr:row>16</xdr:row>
      <xdr:rowOff>428625</xdr:rowOff>
    </xdr:to>
    <xdr:pic>
      <xdr:nvPicPr>
        <xdr:cNvPr id="34325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0104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16</xdr:row>
      <xdr:rowOff>57150</xdr:rowOff>
    </xdr:from>
    <xdr:to>
      <xdr:col>2</xdr:col>
      <xdr:colOff>828675</xdr:colOff>
      <xdr:row>16</xdr:row>
      <xdr:rowOff>457200</xdr:rowOff>
    </xdr:to>
    <xdr:pic>
      <xdr:nvPicPr>
        <xdr:cNvPr id="34326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70675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24</xdr:row>
      <xdr:rowOff>0</xdr:rowOff>
    </xdr:from>
    <xdr:to>
      <xdr:col>0</xdr:col>
      <xdr:colOff>552450</xdr:colOff>
      <xdr:row>24</xdr:row>
      <xdr:rowOff>428625</xdr:rowOff>
    </xdr:to>
    <xdr:pic>
      <xdr:nvPicPr>
        <xdr:cNvPr id="34327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5156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24</xdr:row>
      <xdr:rowOff>57150</xdr:rowOff>
    </xdr:from>
    <xdr:to>
      <xdr:col>2</xdr:col>
      <xdr:colOff>828675</xdr:colOff>
      <xdr:row>24</xdr:row>
      <xdr:rowOff>457200</xdr:rowOff>
    </xdr:to>
    <xdr:pic>
      <xdr:nvPicPr>
        <xdr:cNvPr id="34328" name="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05727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32</xdr:row>
      <xdr:rowOff>0</xdr:rowOff>
    </xdr:from>
    <xdr:to>
      <xdr:col>0</xdr:col>
      <xdr:colOff>552450</xdr:colOff>
      <xdr:row>32</xdr:row>
      <xdr:rowOff>428625</xdr:rowOff>
    </xdr:to>
    <xdr:pic>
      <xdr:nvPicPr>
        <xdr:cNvPr id="34329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0208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32</xdr:row>
      <xdr:rowOff>57150</xdr:rowOff>
    </xdr:from>
    <xdr:to>
      <xdr:col>2</xdr:col>
      <xdr:colOff>828675</xdr:colOff>
      <xdr:row>32</xdr:row>
      <xdr:rowOff>457200</xdr:rowOff>
    </xdr:to>
    <xdr:pic>
      <xdr:nvPicPr>
        <xdr:cNvPr id="34330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40779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40</xdr:row>
      <xdr:rowOff>0</xdr:rowOff>
    </xdr:from>
    <xdr:to>
      <xdr:col>0</xdr:col>
      <xdr:colOff>552450</xdr:colOff>
      <xdr:row>40</xdr:row>
      <xdr:rowOff>428625</xdr:rowOff>
    </xdr:to>
    <xdr:pic>
      <xdr:nvPicPr>
        <xdr:cNvPr id="34331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5260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40</xdr:row>
      <xdr:rowOff>57150</xdr:rowOff>
    </xdr:from>
    <xdr:to>
      <xdr:col>2</xdr:col>
      <xdr:colOff>828675</xdr:colOff>
      <xdr:row>40</xdr:row>
      <xdr:rowOff>457200</xdr:rowOff>
    </xdr:to>
    <xdr:pic>
      <xdr:nvPicPr>
        <xdr:cNvPr id="34332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75831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48</xdr:row>
      <xdr:rowOff>0</xdr:rowOff>
    </xdr:from>
    <xdr:to>
      <xdr:col>0</xdr:col>
      <xdr:colOff>552450</xdr:colOff>
      <xdr:row>48</xdr:row>
      <xdr:rowOff>428625</xdr:rowOff>
    </xdr:to>
    <xdr:pic>
      <xdr:nvPicPr>
        <xdr:cNvPr id="34333" name="1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0312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48</xdr:row>
      <xdr:rowOff>57150</xdr:rowOff>
    </xdr:from>
    <xdr:to>
      <xdr:col>2</xdr:col>
      <xdr:colOff>828675</xdr:colOff>
      <xdr:row>48</xdr:row>
      <xdr:rowOff>457200</xdr:rowOff>
    </xdr:to>
    <xdr:pic>
      <xdr:nvPicPr>
        <xdr:cNvPr id="34334" name="1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21088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56</xdr:row>
      <xdr:rowOff>0</xdr:rowOff>
    </xdr:from>
    <xdr:to>
      <xdr:col>0</xdr:col>
      <xdr:colOff>552450</xdr:colOff>
      <xdr:row>56</xdr:row>
      <xdr:rowOff>428625</xdr:rowOff>
    </xdr:to>
    <xdr:pic>
      <xdr:nvPicPr>
        <xdr:cNvPr id="34335" name="1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5364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56</xdr:row>
      <xdr:rowOff>57150</xdr:rowOff>
    </xdr:from>
    <xdr:to>
      <xdr:col>2</xdr:col>
      <xdr:colOff>828675</xdr:colOff>
      <xdr:row>56</xdr:row>
      <xdr:rowOff>457200</xdr:rowOff>
    </xdr:to>
    <xdr:pic>
      <xdr:nvPicPr>
        <xdr:cNvPr id="34336" name="1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245935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0</xdr:col>
      <xdr:colOff>609600</xdr:colOff>
      <xdr:row>0</xdr:row>
      <xdr:rowOff>428625</xdr:rowOff>
    </xdr:to>
    <xdr:pic>
      <xdr:nvPicPr>
        <xdr:cNvPr id="3534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0</xdr:row>
      <xdr:rowOff>57150</xdr:rowOff>
    </xdr:from>
    <xdr:to>
      <xdr:col>2</xdr:col>
      <xdr:colOff>828675</xdr:colOff>
      <xdr:row>0</xdr:row>
      <xdr:rowOff>457200</xdr:rowOff>
    </xdr:to>
    <xdr:pic>
      <xdr:nvPicPr>
        <xdr:cNvPr id="35346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571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8</xdr:row>
      <xdr:rowOff>0</xdr:rowOff>
    </xdr:from>
    <xdr:to>
      <xdr:col>0</xdr:col>
      <xdr:colOff>590550</xdr:colOff>
      <xdr:row>8</xdr:row>
      <xdr:rowOff>428625</xdr:rowOff>
    </xdr:to>
    <xdr:pic>
      <xdr:nvPicPr>
        <xdr:cNvPr id="35347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5052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8</xdr:row>
      <xdr:rowOff>57150</xdr:rowOff>
    </xdr:from>
    <xdr:to>
      <xdr:col>2</xdr:col>
      <xdr:colOff>828675</xdr:colOff>
      <xdr:row>8</xdr:row>
      <xdr:rowOff>457200</xdr:rowOff>
    </xdr:to>
    <xdr:pic>
      <xdr:nvPicPr>
        <xdr:cNvPr id="35348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3562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16</xdr:row>
      <xdr:rowOff>0</xdr:rowOff>
    </xdr:from>
    <xdr:to>
      <xdr:col>0</xdr:col>
      <xdr:colOff>552450</xdr:colOff>
      <xdr:row>16</xdr:row>
      <xdr:rowOff>428625</xdr:rowOff>
    </xdr:to>
    <xdr:pic>
      <xdr:nvPicPr>
        <xdr:cNvPr id="35349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0104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16</xdr:row>
      <xdr:rowOff>57150</xdr:rowOff>
    </xdr:from>
    <xdr:to>
      <xdr:col>2</xdr:col>
      <xdr:colOff>828675</xdr:colOff>
      <xdr:row>16</xdr:row>
      <xdr:rowOff>457200</xdr:rowOff>
    </xdr:to>
    <xdr:pic>
      <xdr:nvPicPr>
        <xdr:cNvPr id="35350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70675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24</xdr:row>
      <xdr:rowOff>0</xdr:rowOff>
    </xdr:from>
    <xdr:to>
      <xdr:col>0</xdr:col>
      <xdr:colOff>552450</xdr:colOff>
      <xdr:row>24</xdr:row>
      <xdr:rowOff>428625</xdr:rowOff>
    </xdr:to>
    <xdr:pic>
      <xdr:nvPicPr>
        <xdr:cNvPr id="35351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5156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24</xdr:row>
      <xdr:rowOff>57150</xdr:rowOff>
    </xdr:from>
    <xdr:to>
      <xdr:col>2</xdr:col>
      <xdr:colOff>828675</xdr:colOff>
      <xdr:row>24</xdr:row>
      <xdr:rowOff>457200</xdr:rowOff>
    </xdr:to>
    <xdr:pic>
      <xdr:nvPicPr>
        <xdr:cNvPr id="35352" name="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05727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32</xdr:row>
      <xdr:rowOff>0</xdr:rowOff>
    </xdr:from>
    <xdr:to>
      <xdr:col>0</xdr:col>
      <xdr:colOff>552450</xdr:colOff>
      <xdr:row>32</xdr:row>
      <xdr:rowOff>428625</xdr:rowOff>
    </xdr:to>
    <xdr:pic>
      <xdr:nvPicPr>
        <xdr:cNvPr id="35353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0208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32</xdr:row>
      <xdr:rowOff>57150</xdr:rowOff>
    </xdr:from>
    <xdr:to>
      <xdr:col>2</xdr:col>
      <xdr:colOff>828675</xdr:colOff>
      <xdr:row>32</xdr:row>
      <xdr:rowOff>457200</xdr:rowOff>
    </xdr:to>
    <xdr:pic>
      <xdr:nvPicPr>
        <xdr:cNvPr id="35354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40779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40</xdr:row>
      <xdr:rowOff>0</xdr:rowOff>
    </xdr:from>
    <xdr:to>
      <xdr:col>0</xdr:col>
      <xdr:colOff>552450</xdr:colOff>
      <xdr:row>40</xdr:row>
      <xdr:rowOff>428625</xdr:rowOff>
    </xdr:to>
    <xdr:pic>
      <xdr:nvPicPr>
        <xdr:cNvPr id="35355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5260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40</xdr:row>
      <xdr:rowOff>57150</xdr:rowOff>
    </xdr:from>
    <xdr:to>
      <xdr:col>2</xdr:col>
      <xdr:colOff>828675</xdr:colOff>
      <xdr:row>40</xdr:row>
      <xdr:rowOff>457200</xdr:rowOff>
    </xdr:to>
    <xdr:pic>
      <xdr:nvPicPr>
        <xdr:cNvPr id="35356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75831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48</xdr:row>
      <xdr:rowOff>0</xdr:rowOff>
    </xdr:from>
    <xdr:to>
      <xdr:col>0</xdr:col>
      <xdr:colOff>552450</xdr:colOff>
      <xdr:row>48</xdr:row>
      <xdr:rowOff>428625</xdr:rowOff>
    </xdr:to>
    <xdr:pic>
      <xdr:nvPicPr>
        <xdr:cNvPr id="35357" name="1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0312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48</xdr:row>
      <xdr:rowOff>57150</xdr:rowOff>
    </xdr:from>
    <xdr:to>
      <xdr:col>2</xdr:col>
      <xdr:colOff>828675</xdr:colOff>
      <xdr:row>48</xdr:row>
      <xdr:rowOff>457200</xdr:rowOff>
    </xdr:to>
    <xdr:pic>
      <xdr:nvPicPr>
        <xdr:cNvPr id="35358" name="1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21088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56</xdr:row>
      <xdr:rowOff>0</xdr:rowOff>
    </xdr:from>
    <xdr:to>
      <xdr:col>0</xdr:col>
      <xdr:colOff>552450</xdr:colOff>
      <xdr:row>56</xdr:row>
      <xdr:rowOff>428625</xdr:rowOff>
    </xdr:to>
    <xdr:pic>
      <xdr:nvPicPr>
        <xdr:cNvPr id="35359" name="1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5364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56</xdr:row>
      <xdr:rowOff>57150</xdr:rowOff>
    </xdr:from>
    <xdr:to>
      <xdr:col>2</xdr:col>
      <xdr:colOff>828675</xdr:colOff>
      <xdr:row>56</xdr:row>
      <xdr:rowOff>457200</xdr:rowOff>
    </xdr:to>
    <xdr:pic>
      <xdr:nvPicPr>
        <xdr:cNvPr id="35360" name="1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245935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0</xdr:col>
      <xdr:colOff>552450</xdr:colOff>
      <xdr:row>0</xdr:row>
      <xdr:rowOff>428625</xdr:rowOff>
    </xdr:to>
    <xdr:pic>
      <xdr:nvPicPr>
        <xdr:cNvPr id="3636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0</xdr:row>
      <xdr:rowOff>57150</xdr:rowOff>
    </xdr:from>
    <xdr:to>
      <xdr:col>2</xdr:col>
      <xdr:colOff>828675</xdr:colOff>
      <xdr:row>0</xdr:row>
      <xdr:rowOff>457200</xdr:rowOff>
    </xdr:to>
    <xdr:pic>
      <xdr:nvPicPr>
        <xdr:cNvPr id="36370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571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8</xdr:row>
      <xdr:rowOff>0</xdr:rowOff>
    </xdr:from>
    <xdr:to>
      <xdr:col>0</xdr:col>
      <xdr:colOff>552450</xdr:colOff>
      <xdr:row>8</xdr:row>
      <xdr:rowOff>428625</xdr:rowOff>
    </xdr:to>
    <xdr:pic>
      <xdr:nvPicPr>
        <xdr:cNvPr id="36371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5052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8</xdr:row>
      <xdr:rowOff>57150</xdr:rowOff>
    </xdr:from>
    <xdr:to>
      <xdr:col>2</xdr:col>
      <xdr:colOff>828675</xdr:colOff>
      <xdr:row>8</xdr:row>
      <xdr:rowOff>457200</xdr:rowOff>
    </xdr:to>
    <xdr:pic>
      <xdr:nvPicPr>
        <xdr:cNvPr id="36372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3562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16</xdr:row>
      <xdr:rowOff>0</xdr:rowOff>
    </xdr:from>
    <xdr:to>
      <xdr:col>0</xdr:col>
      <xdr:colOff>552450</xdr:colOff>
      <xdr:row>16</xdr:row>
      <xdr:rowOff>428625</xdr:rowOff>
    </xdr:to>
    <xdr:pic>
      <xdr:nvPicPr>
        <xdr:cNvPr id="36373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0104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16</xdr:row>
      <xdr:rowOff>57150</xdr:rowOff>
    </xdr:from>
    <xdr:to>
      <xdr:col>2</xdr:col>
      <xdr:colOff>828675</xdr:colOff>
      <xdr:row>16</xdr:row>
      <xdr:rowOff>457200</xdr:rowOff>
    </xdr:to>
    <xdr:pic>
      <xdr:nvPicPr>
        <xdr:cNvPr id="36374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70675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24</xdr:row>
      <xdr:rowOff>0</xdr:rowOff>
    </xdr:from>
    <xdr:to>
      <xdr:col>0</xdr:col>
      <xdr:colOff>552450</xdr:colOff>
      <xdr:row>24</xdr:row>
      <xdr:rowOff>428625</xdr:rowOff>
    </xdr:to>
    <xdr:pic>
      <xdr:nvPicPr>
        <xdr:cNvPr id="36375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5156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24</xdr:row>
      <xdr:rowOff>57150</xdr:rowOff>
    </xdr:from>
    <xdr:to>
      <xdr:col>2</xdr:col>
      <xdr:colOff>828675</xdr:colOff>
      <xdr:row>24</xdr:row>
      <xdr:rowOff>457200</xdr:rowOff>
    </xdr:to>
    <xdr:pic>
      <xdr:nvPicPr>
        <xdr:cNvPr id="36376" name="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05727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32</xdr:row>
      <xdr:rowOff>0</xdr:rowOff>
    </xdr:from>
    <xdr:to>
      <xdr:col>0</xdr:col>
      <xdr:colOff>552450</xdr:colOff>
      <xdr:row>32</xdr:row>
      <xdr:rowOff>428625</xdr:rowOff>
    </xdr:to>
    <xdr:pic>
      <xdr:nvPicPr>
        <xdr:cNvPr id="36377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0208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32</xdr:row>
      <xdr:rowOff>57150</xdr:rowOff>
    </xdr:from>
    <xdr:to>
      <xdr:col>2</xdr:col>
      <xdr:colOff>828675</xdr:colOff>
      <xdr:row>32</xdr:row>
      <xdr:rowOff>457200</xdr:rowOff>
    </xdr:to>
    <xdr:pic>
      <xdr:nvPicPr>
        <xdr:cNvPr id="36378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40779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40</xdr:row>
      <xdr:rowOff>0</xdr:rowOff>
    </xdr:from>
    <xdr:to>
      <xdr:col>0</xdr:col>
      <xdr:colOff>552450</xdr:colOff>
      <xdr:row>40</xdr:row>
      <xdr:rowOff>428625</xdr:rowOff>
    </xdr:to>
    <xdr:pic>
      <xdr:nvPicPr>
        <xdr:cNvPr id="36379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5260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40</xdr:row>
      <xdr:rowOff>57150</xdr:rowOff>
    </xdr:from>
    <xdr:to>
      <xdr:col>2</xdr:col>
      <xdr:colOff>828675</xdr:colOff>
      <xdr:row>40</xdr:row>
      <xdr:rowOff>457200</xdr:rowOff>
    </xdr:to>
    <xdr:pic>
      <xdr:nvPicPr>
        <xdr:cNvPr id="36380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75831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48</xdr:row>
      <xdr:rowOff>0</xdr:rowOff>
    </xdr:from>
    <xdr:to>
      <xdr:col>0</xdr:col>
      <xdr:colOff>552450</xdr:colOff>
      <xdr:row>48</xdr:row>
      <xdr:rowOff>428625</xdr:rowOff>
    </xdr:to>
    <xdr:pic>
      <xdr:nvPicPr>
        <xdr:cNvPr id="36381" name="1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0312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48</xdr:row>
      <xdr:rowOff>57150</xdr:rowOff>
    </xdr:from>
    <xdr:to>
      <xdr:col>2</xdr:col>
      <xdr:colOff>828675</xdr:colOff>
      <xdr:row>48</xdr:row>
      <xdr:rowOff>457200</xdr:rowOff>
    </xdr:to>
    <xdr:pic>
      <xdr:nvPicPr>
        <xdr:cNvPr id="36382" name="1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21088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56</xdr:row>
      <xdr:rowOff>0</xdr:rowOff>
    </xdr:from>
    <xdr:to>
      <xdr:col>0</xdr:col>
      <xdr:colOff>552450</xdr:colOff>
      <xdr:row>56</xdr:row>
      <xdr:rowOff>428625</xdr:rowOff>
    </xdr:to>
    <xdr:pic>
      <xdr:nvPicPr>
        <xdr:cNvPr id="36383" name="1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5364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56</xdr:row>
      <xdr:rowOff>57150</xdr:rowOff>
    </xdr:from>
    <xdr:to>
      <xdr:col>2</xdr:col>
      <xdr:colOff>828675</xdr:colOff>
      <xdr:row>56</xdr:row>
      <xdr:rowOff>457200</xdr:rowOff>
    </xdr:to>
    <xdr:pic>
      <xdr:nvPicPr>
        <xdr:cNvPr id="36384" name="1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245935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0</xdr:col>
      <xdr:colOff>552450</xdr:colOff>
      <xdr:row>0</xdr:row>
      <xdr:rowOff>428625</xdr:rowOff>
    </xdr:to>
    <xdr:pic>
      <xdr:nvPicPr>
        <xdr:cNvPr id="3739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0</xdr:row>
      <xdr:rowOff>57150</xdr:rowOff>
    </xdr:from>
    <xdr:to>
      <xdr:col>2</xdr:col>
      <xdr:colOff>828675</xdr:colOff>
      <xdr:row>0</xdr:row>
      <xdr:rowOff>457200</xdr:rowOff>
    </xdr:to>
    <xdr:pic>
      <xdr:nvPicPr>
        <xdr:cNvPr id="37394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571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8</xdr:row>
      <xdr:rowOff>0</xdr:rowOff>
    </xdr:from>
    <xdr:to>
      <xdr:col>0</xdr:col>
      <xdr:colOff>552450</xdr:colOff>
      <xdr:row>8</xdr:row>
      <xdr:rowOff>428625</xdr:rowOff>
    </xdr:to>
    <xdr:pic>
      <xdr:nvPicPr>
        <xdr:cNvPr id="37395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5052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8</xdr:row>
      <xdr:rowOff>57150</xdr:rowOff>
    </xdr:from>
    <xdr:to>
      <xdr:col>2</xdr:col>
      <xdr:colOff>828675</xdr:colOff>
      <xdr:row>8</xdr:row>
      <xdr:rowOff>457200</xdr:rowOff>
    </xdr:to>
    <xdr:pic>
      <xdr:nvPicPr>
        <xdr:cNvPr id="37396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3562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16</xdr:row>
      <xdr:rowOff>0</xdr:rowOff>
    </xdr:from>
    <xdr:to>
      <xdr:col>0</xdr:col>
      <xdr:colOff>552450</xdr:colOff>
      <xdr:row>16</xdr:row>
      <xdr:rowOff>428625</xdr:rowOff>
    </xdr:to>
    <xdr:pic>
      <xdr:nvPicPr>
        <xdr:cNvPr id="37397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0104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16</xdr:row>
      <xdr:rowOff>57150</xdr:rowOff>
    </xdr:from>
    <xdr:to>
      <xdr:col>2</xdr:col>
      <xdr:colOff>828675</xdr:colOff>
      <xdr:row>16</xdr:row>
      <xdr:rowOff>457200</xdr:rowOff>
    </xdr:to>
    <xdr:pic>
      <xdr:nvPicPr>
        <xdr:cNvPr id="37398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70675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24</xdr:row>
      <xdr:rowOff>0</xdr:rowOff>
    </xdr:from>
    <xdr:to>
      <xdr:col>0</xdr:col>
      <xdr:colOff>552450</xdr:colOff>
      <xdr:row>24</xdr:row>
      <xdr:rowOff>428625</xdr:rowOff>
    </xdr:to>
    <xdr:pic>
      <xdr:nvPicPr>
        <xdr:cNvPr id="37399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5156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24</xdr:row>
      <xdr:rowOff>57150</xdr:rowOff>
    </xdr:from>
    <xdr:to>
      <xdr:col>2</xdr:col>
      <xdr:colOff>828675</xdr:colOff>
      <xdr:row>24</xdr:row>
      <xdr:rowOff>457200</xdr:rowOff>
    </xdr:to>
    <xdr:pic>
      <xdr:nvPicPr>
        <xdr:cNvPr id="37400" name="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05727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32</xdr:row>
      <xdr:rowOff>0</xdr:rowOff>
    </xdr:from>
    <xdr:to>
      <xdr:col>0</xdr:col>
      <xdr:colOff>552450</xdr:colOff>
      <xdr:row>32</xdr:row>
      <xdr:rowOff>428625</xdr:rowOff>
    </xdr:to>
    <xdr:pic>
      <xdr:nvPicPr>
        <xdr:cNvPr id="37401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0208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32</xdr:row>
      <xdr:rowOff>57150</xdr:rowOff>
    </xdr:from>
    <xdr:to>
      <xdr:col>2</xdr:col>
      <xdr:colOff>828675</xdr:colOff>
      <xdr:row>32</xdr:row>
      <xdr:rowOff>457200</xdr:rowOff>
    </xdr:to>
    <xdr:pic>
      <xdr:nvPicPr>
        <xdr:cNvPr id="37402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40779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40</xdr:row>
      <xdr:rowOff>0</xdr:rowOff>
    </xdr:from>
    <xdr:to>
      <xdr:col>0</xdr:col>
      <xdr:colOff>552450</xdr:colOff>
      <xdr:row>40</xdr:row>
      <xdr:rowOff>428625</xdr:rowOff>
    </xdr:to>
    <xdr:pic>
      <xdr:nvPicPr>
        <xdr:cNvPr id="37403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5260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40</xdr:row>
      <xdr:rowOff>57150</xdr:rowOff>
    </xdr:from>
    <xdr:to>
      <xdr:col>2</xdr:col>
      <xdr:colOff>828675</xdr:colOff>
      <xdr:row>40</xdr:row>
      <xdr:rowOff>457200</xdr:rowOff>
    </xdr:to>
    <xdr:pic>
      <xdr:nvPicPr>
        <xdr:cNvPr id="37404" name="1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75831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48</xdr:row>
      <xdr:rowOff>0</xdr:rowOff>
    </xdr:from>
    <xdr:to>
      <xdr:col>0</xdr:col>
      <xdr:colOff>552450</xdr:colOff>
      <xdr:row>48</xdr:row>
      <xdr:rowOff>428625</xdr:rowOff>
    </xdr:to>
    <xdr:pic>
      <xdr:nvPicPr>
        <xdr:cNvPr id="37405" name="1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0312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48</xdr:row>
      <xdr:rowOff>57150</xdr:rowOff>
    </xdr:from>
    <xdr:to>
      <xdr:col>2</xdr:col>
      <xdr:colOff>828675</xdr:colOff>
      <xdr:row>48</xdr:row>
      <xdr:rowOff>457200</xdr:rowOff>
    </xdr:to>
    <xdr:pic>
      <xdr:nvPicPr>
        <xdr:cNvPr id="37406" name="1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21088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56</xdr:row>
      <xdr:rowOff>0</xdr:rowOff>
    </xdr:from>
    <xdr:to>
      <xdr:col>0</xdr:col>
      <xdr:colOff>552450</xdr:colOff>
      <xdr:row>56</xdr:row>
      <xdr:rowOff>428625</xdr:rowOff>
    </xdr:to>
    <xdr:pic>
      <xdr:nvPicPr>
        <xdr:cNvPr id="37407" name="1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4536400"/>
          <a:ext cx="3714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56</xdr:row>
      <xdr:rowOff>57150</xdr:rowOff>
    </xdr:from>
    <xdr:to>
      <xdr:col>2</xdr:col>
      <xdr:colOff>828675</xdr:colOff>
      <xdr:row>56</xdr:row>
      <xdr:rowOff>457200</xdr:rowOff>
    </xdr:to>
    <xdr:pic>
      <xdr:nvPicPr>
        <xdr:cNvPr id="37408" name="1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245935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zoomScaleNormal="100" zoomScaleSheetLayoutView="100" workbookViewId="0">
      <selection activeCell="A5" sqref="A5:XFD5"/>
    </sheetView>
  </sheetViews>
  <sheetFormatPr baseColWidth="10" defaultRowHeight="12.75" x14ac:dyDescent="0.2"/>
  <cols>
    <col min="1" max="1" width="9.5703125" style="2" customWidth="1"/>
    <col min="2" max="2" width="10.7109375" style="2" customWidth="1"/>
    <col min="3" max="3" width="32.7109375" customWidth="1"/>
    <col min="4" max="4" width="10.7109375" customWidth="1"/>
    <col min="5" max="5" width="32.7109375" customWidth="1"/>
    <col min="6" max="6" width="13.28515625" customWidth="1"/>
    <col min="7" max="7" width="9.7109375" customWidth="1"/>
    <col min="8" max="8" width="10.28515625" customWidth="1"/>
    <col min="9" max="9" width="13.28515625" bestFit="1" customWidth="1"/>
  </cols>
  <sheetData>
    <row r="1" spans="1:9" s="89" customFormat="1" ht="61.5" customHeight="1" thickTop="1" thickBot="1" x14ac:dyDescent="0.25">
      <c r="A1" s="200"/>
      <c r="B1" s="340"/>
      <c r="C1" s="352" t="s">
        <v>100</v>
      </c>
      <c r="D1" s="352"/>
      <c r="E1" s="352"/>
      <c r="F1" s="352"/>
      <c r="G1" s="352"/>
      <c r="H1" s="352"/>
      <c r="I1" s="201"/>
    </row>
    <row r="2" spans="1:9" ht="24.95" customHeight="1" thickTop="1" thickBot="1" x14ac:dyDescent="0.25">
      <c r="A2" s="90" t="s">
        <v>9</v>
      </c>
      <c r="B2" s="341" t="s">
        <v>93</v>
      </c>
      <c r="C2" s="90" t="s">
        <v>0</v>
      </c>
      <c r="D2" s="90" t="s">
        <v>94</v>
      </c>
      <c r="E2" s="90" t="s">
        <v>1</v>
      </c>
      <c r="F2" s="90" t="s">
        <v>41</v>
      </c>
      <c r="G2" s="90" t="s">
        <v>42</v>
      </c>
      <c r="H2" s="165" t="s">
        <v>49</v>
      </c>
      <c r="I2" s="90" t="s">
        <v>43</v>
      </c>
    </row>
    <row r="3" spans="1:9" ht="17.100000000000001" customHeight="1" thickTop="1" x14ac:dyDescent="0.25">
      <c r="A3" s="99">
        <v>149</v>
      </c>
      <c r="B3" s="345"/>
      <c r="C3" s="91" t="s">
        <v>101</v>
      </c>
      <c r="D3" s="91"/>
      <c r="E3" s="91" t="s">
        <v>102</v>
      </c>
      <c r="F3" s="160"/>
      <c r="G3" s="160"/>
      <c r="H3" s="160"/>
      <c r="I3" s="161">
        <f>F3+G3+H3</f>
        <v>0</v>
      </c>
    </row>
    <row r="4" spans="1:9" ht="17.100000000000001" customHeight="1" x14ac:dyDescent="0.25">
      <c r="A4" s="97">
        <v>146</v>
      </c>
      <c r="B4" s="346"/>
      <c r="C4" s="312" t="s">
        <v>103</v>
      </c>
      <c r="D4" s="312"/>
      <c r="E4" s="312" t="s">
        <v>104</v>
      </c>
      <c r="F4" s="162"/>
      <c r="G4" s="162"/>
      <c r="H4" s="162"/>
      <c r="I4" s="163">
        <f t="shared" ref="I4:I42" si="0">F4+G4+H4</f>
        <v>0</v>
      </c>
    </row>
    <row r="5" spans="1:9" s="445" customFormat="1" ht="17.100000000000001" customHeight="1" x14ac:dyDescent="0.25">
      <c r="A5" s="455">
        <v>147</v>
      </c>
      <c r="B5" s="456"/>
      <c r="C5" s="457" t="s">
        <v>105</v>
      </c>
      <c r="D5" s="457"/>
      <c r="E5" s="457" t="s">
        <v>106</v>
      </c>
      <c r="F5" s="458"/>
      <c r="G5" s="458"/>
      <c r="H5" s="458"/>
      <c r="I5" s="459">
        <f t="shared" si="0"/>
        <v>0</v>
      </c>
    </row>
    <row r="6" spans="1:9" ht="17.100000000000001" customHeight="1" x14ac:dyDescent="0.25">
      <c r="A6" s="94">
        <v>131</v>
      </c>
      <c r="B6" s="347"/>
      <c r="C6" s="312" t="s">
        <v>107</v>
      </c>
      <c r="D6" s="312"/>
      <c r="E6" s="312" t="s">
        <v>108</v>
      </c>
      <c r="F6" s="166"/>
      <c r="G6" s="162"/>
      <c r="H6" s="162"/>
      <c r="I6" s="163">
        <f t="shared" si="0"/>
        <v>0</v>
      </c>
    </row>
    <row r="7" spans="1:9" ht="17.100000000000001" customHeight="1" x14ac:dyDescent="0.25">
      <c r="A7" s="94">
        <v>128</v>
      </c>
      <c r="B7" s="347"/>
      <c r="C7" s="312" t="s">
        <v>109</v>
      </c>
      <c r="D7" s="312"/>
      <c r="E7" s="312" t="s">
        <v>110</v>
      </c>
      <c r="F7" s="162"/>
      <c r="G7" s="162"/>
      <c r="H7" s="162"/>
      <c r="I7" s="163">
        <f t="shared" si="0"/>
        <v>0</v>
      </c>
    </row>
    <row r="8" spans="1:9" ht="17.100000000000001" customHeight="1" x14ac:dyDescent="0.25">
      <c r="A8" s="94">
        <v>127</v>
      </c>
      <c r="B8" s="347"/>
      <c r="C8" s="312" t="s">
        <v>111</v>
      </c>
      <c r="D8" s="312"/>
      <c r="E8" s="312" t="s">
        <v>112</v>
      </c>
      <c r="F8" s="162"/>
      <c r="G8" s="162"/>
      <c r="H8" s="162"/>
      <c r="I8" s="163">
        <f t="shared" si="0"/>
        <v>0</v>
      </c>
    </row>
    <row r="9" spans="1:9" ht="17.100000000000001" customHeight="1" x14ac:dyDescent="0.25">
      <c r="A9" s="94">
        <v>126</v>
      </c>
      <c r="B9" s="347"/>
      <c r="C9" s="113" t="s">
        <v>113</v>
      </c>
      <c r="D9" s="113"/>
      <c r="E9" s="113" t="s">
        <v>114</v>
      </c>
      <c r="F9" s="164"/>
      <c r="G9" s="164"/>
      <c r="H9" s="164"/>
      <c r="I9" s="163">
        <f t="shared" si="0"/>
        <v>0</v>
      </c>
    </row>
    <row r="10" spans="1:9" ht="17.100000000000001" customHeight="1" x14ac:dyDescent="0.25">
      <c r="A10" s="94">
        <v>125</v>
      </c>
      <c r="B10" s="347"/>
      <c r="C10" s="312" t="s">
        <v>115</v>
      </c>
      <c r="D10" s="312"/>
      <c r="E10" s="312" t="s">
        <v>116</v>
      </c>
      <c r="F10" s="162"/>
      <c r="G10" s="162"/>
      <c r="H10" s="162"/>
      <c r="I10" s="163">
        <f t="shared" si="0"/>
        <v>0</v>
      </c>
    </row>
    <row r="11" spans="1:9" ht="17.100000000000001" customHeight="1" x14ac:dyDescent="0.25">
      <c r="A11" s="94">
        <v>129</v>
      </c>
      <c r="B11" s="347"/>
      <c r="C11" s="312" t="s">
        <v>117</v>
      </c>
      <c r="D11" s="312"/>
      <c r="E11" s="312" t="s">
        <v>118</v>
      </c>
      <c r="F11" s="162"/>
      <c r="G11" s="162"/>
      <c r="H11" s="162"/>
      <c r="I11" s="163">
        <f t="shared" si="0"/>
        <v>0</v>
      </c>
    </row>
    <row r="12" spans="1:9" ht="17.100000000000001" customHeight="1" x14ac:dyDescent="0.25">
      <c r="A12" s="94"/>
      <c r="B12" s="347"/>
      <c r="C12" s="312"/>
      <c r="D12" s="312"/>
      <c r="E12" s="312"/>
      <c r="F12" s="162"/>
      <c r="G12" s="162"/>
      <c r="H12" s="162"/>
      <c r="I12" s="163">
        <f t="shared" si="0"/>
        <v>0</v>
      </c>
    </row>
    <row r="13" spans="1:9" ht="17.100000000000001" customHeight="1" x14ac:dyDescent="0.25">
      <c r="A13" s="94"/>
      <c r="B13" s="347"/>
      <c r="C13" s="312"/>
      <c r="D13" s="312"/>
      <c r="E13" s="312"/>
      <c r="F13" s="162"/>
      <c r="G13" s="162"/>
      <c r="H13" s="162"/>
      <c r="I13" s="163">
        <f t="shared" si="0"/>
        <v>0</v>
      </c>
    </row>
    <row r="14" spans="1:9" ht="17.100000000000001" customHeight="1" x14ac:dyDescent="0.25">
      <c r="A14" s="94"/>
      <c r="B14" s="347"/>
      <c r="C14" s="312"/>
      <c r="D14" s="312"/>
      <c r="E14" s="312"/>
      <c r="F14" s="162"/>
      <c r="G14" s="162"/>
      <c r="H14" s="162"/>
      <c r="I14" s="163">
        <f t="shared" si="0"/>
        <v>0</v>
      </c>
    </row>
    <row r="15" spans="1:9" ht="17.100000000000001" customHeight="1" x14ac:dyDescent="0.25">
      <c r="A15" s="94"/>
      <c r="B15" s="347"/>
      <c r="C15" s="113"/>
      <c r="D15" s="113"/>
      <c r="E15" s="113"/>
      <c r="F15" s="164"/>
      <c r="G15" s="164"/>
      <c r="H15" s="164"/>
      <c r="I15" s="163">
        <f t="shared" si="0"/>
        <v>0</v>
      </c>
    </row>
    <row r="16" spans="1:9" ht="17.100000000000001" customHeight="1" x14ac:dyDescent="0.25">
      <c r="A16" s="94"/>
      <c r="B16" s="347"/>
      <c r="C16" s="312"/>
      <c r="D16" s="312"/>
      <c r="E16" s="312"/>
      <c r="F16" s="162"/>
      <c r="G16" s="162"/>
      <c r="H16" s="162"/>
      <c r="I16" s="163">
        <f t="shared" si="0"/>
        <v>0</v>
      </c>
    </row>
    <row r="17" spans="1:9" ht="17.100000000000001" customHeight="1" x14ac:dyDescent="0.25">
      <c r="A17" s="94"/>
      <c r="B17" s="347"/>
      <c r="C17" s="113"/>
      <c r="D17" s="113"/>
      <c r="E17" s="113"/>
      <c r="F17" s="164"/>
      <c r="G17" s="164"/>
      <c r="H17" s="164"/>
      <c r="I17" s="163">
        <f t="shared" si="0"/>
        <v>0</v>
      </c>
    </row>
    <row r="18" spans="1:9" ht="17.100000000000001" customHeight="1" x14ac:dyDescent="0.25">
      <c r="A18" s="94"/>
      <c r="B18" s="347"/>
      <c r="C18" s="113"/>
      <c r="D18" s="113"/>
      <c r="E18" s="113"/>
      <c r="F18" s="164"/>
      <c r="G18" s="164"/>
      <c r="H18" s="164"/>
      <c r="I18" s="163">
        <f t="shared" si="0"/>
        <v>0</v>
      </c>
    </row>
    <row r="19" spans="1:9" ht="17.100000000000001" customHeight="1" x14ac:dyDescent="0.25">
      <c r="A19" s="94"/>
      <c r="B19" s="347"/>
      <c r="C19" s="113"/>
      <c r="D19" s="113"/>
      <c r="E19" s="113"/>
      <c r="F19" s="164"/>
      <c r="G19" s="164"/>
      <c r="H19" s="164"/>
      <c r="I19" s="163">
        <f t="shared" si="0"/>
        <v>0</v>
      </c>
    </row>
    <row r="20" spans="1:9" ht="17.100000000000001" customHeight="1" x14ac:dyDescent="0.25">
      <c r="A20" s="94"/>
      <c r="B20" s="347"/>
      <c r="C20" s="312"/>
      <c r="D20" s="312"/>
      <c r="E20" s="312"/>
      <c r="F20" s="164"/>
      <c r="G20" s="164"/>
      <c r="H20" s="164"/>
      <c r="I20" s="163">
        <f t="shared" si="0"/>
        <v>0</v>
      </c>
    </row>
    <row r="21" spans="1:9" ht="17.100000000000001" customHeight="1" x14ac:dyDescent="0.25">
      <c r="A21" s="94"/>
      <c r="B21" s="347"/>
      <c r="C21" s="312"/>
      <c r="D21" s="312"/>
      <c r="E21" s="312"/>
      <c r="F21" s="164"/>
      <c r="G21" s="164"/>
      <c r="H21" s="164"/>
      <c r="I21" s="163">
        <f t="shared" si="0"/>
        <v>0</v>
      </c>
    </row>
    <row r="22" spans="1:9" ht="17.100000000000001" customHeight="1" x14ac:dyDescent="0.25">
      <c r="A22" s="94"/>
      <c r="B22" s="347"/>
      <c r="C22" s="113"/>
      <c r="D22" s="113"/>
      <c r="E22" s="113"/>
      <c r="F22" s="164"/>
      <c r="G22" s="164"/>
      <c r="H22" s="164"/>
      <c r="I22" s="163">
        <f t="shared" si="0"/>
        <v>0</v>
      </c>
    </row>
    <row r="23" spans="1:9" ht="17.100000000000001" customHeight="1" x14ac:dyDescent="0.25">
      <c r="A23" s="94"/>
      <c r="B23" s="347"/>
      <c r="C23" s="113"/>
      <c r="D23" s="113"/>
      <c r="E23" s="113"/>
      <c r="F23" s="164"/>
      <c r="G23" s="164"/>
      <c r="H23" s="164"/>
      <c r="I23" s="163">
        <f t="shared" si="0"/>
        <v>0</v>
      </c>
    </row>
    <row r="24" spans="1:9" ht="17.100000000000001" customHeight="1" x14ac:dyDescent="0.25">
      <c r="A24" s="94"/>
      <c r="B24" s="347"/>
      <c r="C24" s="113"/>
      <c r="D24" s="113"/>
      <c r="E24" s="113"/>
      <c r="F24" s="164"/>
      <c r="G24" s="164"/>
      <c r="H24" s="164"/>
      <c r="I24" s="163">
        <f t="shared" si="0"/>
        <v>0</v>
      </c>
    </row>
    <row r="25" spans="1:9" ht="17.100000000000001" customHeight="1" x14ac:dyDescent="0.25">
      <c r="A25" s="94"/>
      <c r="B25" s="347"/>
      <c r="C25" s="113"/>
      <c r="D25" s="113"/>
      <c r="E25" s="113"/>
      <c r="F25" s="164"/>
      <c r="G25" s="164"/>
      <c r="H25" s="164"/>
      <c r="I25" s="163">
        <f t="shared" si="0"/>
        <v>0</v>
      </c>
    </row>
    <row r="26" spans="1:9" ht="17.100000000000001" customHeight="1" x14ac:dyDescent="0.2">
      <c r="A26" s="122"/>
      <c r="B26" s="348"/>
      <c r="C26" s="312"/>
      <c r="D26" s="312"/>
      <c r="E26" s="312"/>
      <c r="F26" s="164"/>
      <c r="G26" s="123"/>
      <c r="H26" s="123"/>
      <c r="I26" s="248">
        <f t="shared" si="0"/>
        <v>0</v>
      </c>
    </row>
    <row r="27" spans="1:9" ht="17.100000000000001" customHeight="1" x14ac:dyDescent="0.2">
      <c r="A27" s="122"/>
      <c r="B27" s="348"/>
      <c r="C27" s="312"/>
      <c r="D27" s="312"/>
      <c r="E27" s="312"/>
      <c r="F27" s="164"/>
      <c r="G27" s="123"/>
      <c r="H27" s="123"/>
      <c r="I27" s="248">
        <f t="shared" si="0"/>
        <v>0</v>
      </c>
    </row>
    <row r="28" spans="1:9" ht="17.100000000000001" customHeight="1" x14ac:dyDescent="0.2">
      <c r="A28" s="122"/>
      <c r="B28" s="348"/>
      <c r="C28" s="113"/>
      <c r="D28" s="113"/>
      <c r="E28" s="113"/>
      <c r="F28" s="164"/>
      <c r="G28" s="123"/>
      <c r="H28" s="123"/>
      <c r="I28" s="248">
        <f t="shared" si="0"/>
        <v>0</v>
      </c>
    </row>
    <row r="29" spans="1:9" ht="17.100000000000001" customHeight="1" x14ac:dyDescent="0.2">
      <c r="A29" s="122"/>
      <c r="B29" s="348"/>
      <c r="C29" s="113"/>
      <c r="D29" s="113"/>
      <c r="E29" s="113"/>
      <c r="F29" s="164"/>
      <c r="G29" s="123"/>
      <c r="H29" s="123"/>
      <c r="I29" s="248">
        <f t="shared" si="0"/>
        <v>0</v>
      </c>
    </row>
    <row r="30" spans="1:9" ht="17.100000000000001" customHeight="1" x14ac:dyDescent="0.2">
      <c r="A30" s="122"/>
      <c r="B30" s="348"/>
      <c r="C30" s="113"/>
      <c r="D30" s="113"/>
      <c r="E30" s="113"/>
      <c r="F30" s="164"/>
      <c r="G30" s="123"/>
      <c r="H30" s="123"/>
      <c r="I30" s="248">
        <f t="shared" si="0"/>
        <v>0</v>
      </c>
    </row>
    <row r="31" spans="1:9" ht="17.100000000000001" customHeight="1" x14ac:dyDescent="0.2">
      <c r="A31" s="122"/>
      <c r="B31" s="348"/>
      <c r="C31" s="113"/>
      <c r="D31" s="113"/>
      <c r="E31" s="113"/>
      <c r="F31" s="164"/>
      <c r="G31" s="123"/>
      <c r="H31" s="123"/>
      <c r="I31" s="248">
        <f t="shared" si="0"/>
        <v>0</v>
      </c>
    </row>
    <row r="32" spans="1:9" ht="17.100000000000001" customHeight="1" x14ac:dyDescent="0.2">
      <c r="A32" s="122"/>
      <c r="B32" s="348"/>
      <c r="C32" s="113"/>
      <c r="D32" s="113"/>
      <c r="E32" s="113"/>
      <c r="F32" s="164"/>
      <c r="G32" s="123"/>
      <c r="H32" s="123"/>
      <c r="I32" s="248">
        <f t="shared" si="0"/>
        <v>0</v>
      </c>
    </row>
    <row r="33" spans="1:9" ht="17.100000000000001" customHeight="1" x14ac:dyDescent="0.2">
      <c r="A33" s="122"/>
      <c r="B33" s="348"/>
      <c r="C33" s="113"/>
      <c r="D33" s="113"/>
      <c r="E33" s="113"/>
      <c r="F33" s="164"/>
      <c r="G33" s="123"/>
      <c r="H33" s="123"/>
      <c r="I33" s="248">
        <f t="shared" si="0"/>
        <v>0</v>
      </c>
    </row>
    <row r="34" spans="1:9" ht="17.100000000000001" customHeight="1" x14ac:dyDescent="0.2">
      <c r="A34" s="122"/>
      <c r="B34" s="348"/>
      <c r="C34" s="113"/>
      <c r="D34" s="113"/>
      <c r="E34" s="113"/>
      <c r="F34" s="164"/>
      <c r="G34" s="123"/>
      <c r="H34" s="123"/>
      <c r="I34" s="248">
        <f t="shared" si="0"/>
        <v>0</v>
      </c>
    </row>
    <row r="35" spans="1:9" ht="17.100000000000001" customHeight="1" x14ac:dyDescent="0.2">
      <c r="A35" s="122"/>
      <c r="B35" s="348"/>
      <c r="C35" s="113"/>
      <c r="D35" s="113"/>
      <c r="E35" s="113"/>
      <c r="F35" s="164"/>
      <c r="G35" s="123"/>
      <c r="H35" s="123"/>
      <c r="I35" s="248">
        <f t="shared" si="0"/>
        <v>0</v>
      </c>
    </row>
    <row r="36" spans="1:9" ht="17.100000000000001" customHeight="1" x14ac:dyDescent="0.2">
      <c r="A36" s="122"/>
      <c r="B36" s="348"/>
      <c r="C36" s="113"/>
      <c r="D36" s="113"/>
      <c r="E36" s="113"/>
      <c r="F36" s="164"/>
      <c r="G36" s="123"/>
      <c r="H36" s="123"/>
      <c r="I36" s="248">
        <f t="shared" si="0"/>
        <v>0</v>
      </c>
    </row>
    <row r="37" spans="1:9" ht="17.100000000000001" customHeight="1" x14ac:dyDescent="0.2">
      <c r="A37" s="122"/>
      <c r="B37" s="348"/>
      <c r="C37" s="113"/>
      <c r="D37" s="113"/>
      <c r="E37" s="113"/>
      <c r="F37" s="164"/>
      <c r="G37" s="123"/>
      <c r="H37" s="123"/>
      <c r="I37" s="248">
        <f t="shared" si="0"/>
        <v>0</v>
      </c>
    </row>
    <row r="38" spans="1:9" ht="17.100000000000001" customHeight="1" x14ac:dyDescent="0.2">
      <c r="A38" s="122"/>
      <c r="B38" s="348"/>
      <c r="C38" s="113"/>
      <c r="D38" s="113"/>
      <c r="E38" s="113"/>
      <c r="F38" s="164"/>
      <c r="G38" s="123"/>
      <c r="H38" s="123"/>
      <c r="I38" s="248">
        <f t="shared" si="0"/>
        <v>0</v>
      </c>
    </row>
    <row r="39" spans="1:9" ht="17.100000000000001" customHeight="1" x14ac:dyDescent="0.2">
      <c r="A39" s="122"/>
      <c r="B39" s="348"/>
      <c r="C39" s="113"/>
      <c r="D39" s="113"/>
      <c r="E39" s="113"/>
      <c r="F39" s="164"/>
      <c r="G39" s="123"/>
      <c r="H39" s="123"/>
      <c r="I39" s="248">
        <f t="shared" si="0"/>
        <v>0</v>
      </c>
    </row>
    <row r="40" spans="1:9" ht="17.100000000000001" customHeight="1" x14ac:dyDescent="0.2">
      <c r="A40" s="122"/>
      <c r="B40" s="348"/>
      <c r="C40" s="113"/>
      <c r="D40" s="113"/>
      <c r="E40" s="113"/>
      <c r="F40" s="164"/>
      <c r="G40" s="123"/>
      <c r="H40" s="123"/>
      <c r="I40" s="248">
        <f t="shared" si="0"/>
        <v>0</v>
      </c>
    </row>
    <row r="41" spans="1:9" ht="17.100000000000001" customHeight="1" x14ac:dyDescent="0.2">
      <c r="A41" s="122"/>
      <c r="B41" s="348"/>
      <c r="C41" s="113"/>
      <c r="D41" s="113"/>
      <c r="E41" s="113"/>
      <c r="F41" s="164"/>
      <c r="G41" s="123"/>
      <c r="H41" s="123"/>
      <c r="I41" s="248">
        <f t="shared" si="0"/>
        <v>0</v>
      </c>
    </row>
    <row r="42" spans="1:9" ht="17.100000000000001" customHeight="1" thickBot="1" x14ac:dyDescent="0.25">
      <c r="A42" s="124"/>
      <c r="B42" s="349"/>
      <c r="C42" s="117"/>
      <c r="D42" s="117"/>
      <c r="E42" s="117"/>
      <c r="F42" s="310"/>
      <c r="G42" s="125"/>
      <c r="H42" s="125"/>
      <c r="I42" s="249">
        <f t="shared" si="0"/>
        <v>0</v>
      </c>
    </row>
    <row r="43" spans="1:9" ht="19.5" thickTop="1" thickBot="1" x14ac:dyDescent="0.3">
      <c r="G43" s="353" t="s">
        <v>71</v>
      </c>
      <c r="H43" s="354"/>
      <c r="I43" s="311">
        <f>SUM(I3:I42)</f>
        <v>0</v>
      </c>
    </row>
    <row r="44" spans="1:9" ht="13.5" thickTop="1" x14ac:dyDescent="0.2"/>
  </sheetData>
  <mergeCells count="2">
    <mergeCell ref="C1:H1"/>
    <mergeCell ref="G43:H43"/>
  </mergeCells>
  <phoneticPr fontId="0" type="noConversion"/>
  <pageMargins left="0.27559055118110237" right="0.19685039370078741" top="1.7716535433070868" bottom="0.19685039370078741" header="0.39370078740157483" footer="0"/>
  <pageSetup paperSize="9" scale="58" orientation="landscape" horizontalDpi="300" verticalDpi="300" r:id="rId1"/>
  <headerFooter alignWithMargins="0">
    <oddHeader xml:space="preserve">&amp;L&amp;G&amp;C&amp;"Arial Black,Normal"&amp;14
XX RAID  El Corzo  
Copa Federación CET 40&amp;R&amp;"Arial Black,Normal"&amp;12&amp;G
&amp;D 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topLeftCell="B1" zoomScaleNormal="100" zoomScaleSheetLayoutView="100" workbookViewId="0">
      <selection activeCell="E4" sqref="E4"/>
    </sheetView>
  </sheetViews>
  <sheetFormatPr baseColWidth="10" defaultRowHeight="12.75" x14ac:dyDescent="0.2"/>
  <cols>
    <col min="1" max="1" width="11.28515625" style="2" bestFit="1" customWidth="1"/>
    <col min="2" max="2" width="16.28515625" style="2" customWidth="1"/>
    <col min="3" max="3" width="41.42578125" customWidth="1"/>
    <col min="4" max="4" width="30.5703125" customWidth="1"/>
    <col min="5" max="5" width="27.7109375" customWidth="1"/>
  </cols>
  <sheetData>
    <row r="1" spans="1:5" ht="50.1" customHeight="1" thickTop="1" thickBot="1" x14ac:dyDescent="0.25">
      <c r="A1" s="370" t="s">
        <v>46</v>
      </c>
      <c r="B1" s="371"/>
      <c r="C1" s="371"/>
      <c r="D1" s="371"/>
      <c r="E1" s="372"/>
    </row>
    <row r="2" spans="1:5" ht="24.95" customHeight="1" thickTop="1" x14ac:dyDescent="0.2">
      <c r="A2" s="373" t="s">
        <v>9</v>
      </c>
      <c r="B2" s="375" t="s">
        <v>5</v>
      </c>
      <c r="C2" s="373" t="s">
        <v>0</v>
      </c>
      <c r="D2" s="373" t="s">
        <v>1</v>
      </c>
      <c r="E2" s="373" t="s">
        <v>6</v>
      </c>
    </row>
    <row r="3" spans="1:5" ht="13.5" thickBot="1" x14ac:dyDescent="0.25">
      <c r="A3" s="374"/>
      <c r="B3" s="376"/>
      <c r="C3" s="374"/>
      <c r="D3" s="374"/>
      <c r="E3" s="374"/>
    </row>
    <row r="4" spans="1:5" ht="17.100000000000001" customHeight="1" thickTop="1" x14ac:dyDescent="0.25">
      <c r="A4" s="99">
        <f>'Matrículas Promoción'!A3</f>
        <v>149</v>
      </c>
      <c r="B4" s="100">
        <f>+'FASE 1'!H9+'FASE 1'!$I$4</f>
        <v>0.505</v>
      </c>
      <c r="C4" s="101" t="str">
        <f>'Matrículas Promoción'!C3</f>
        <v>JESUS RUIZ ROJAS</v>
      </c>
      <c r="D4" s="101" t="str">
        <f>'Matrículas Promoción'!E3</f>
        <v>MULAN RS</v>
      </c>
      <c r="E4" s="106">
        <f>'FASE 2'!G9</f>
        <v>0.56222222222222229</v>
      </c>
    </row>
    <row r="5" spans="1:5" ht="17.100000000000001" customHeight="1" x14ac:dyDescent="0.25">
      <c r="A5" s="94">
        <f>'Matrículas Promoción'!A4</f>
        <v>146</v>
      </c>
      <c r="B5" s="102">
        <f>+'FASE 1'!H10+'FASE 1'!$I$4</f>
        <v>0.50509259259259254</v>
      </c>
      <c r="C5" s="103" t="str">
        <f>'Matrículas Promoción'!C4</f>
        <v>GONZALO ALONSO</v>
      </c>
      <c r="D5" s="103" t="str">
        <f>'Matrículas Promoción'!E4</f>
        <v>ARABIA</v>
      </c>
      <c r="E5" s="107">
        <f>'FASE 2'!G10</f>
        <v>0.56223379629629633</v>
      </c>
    </row>
    <row r="6" spans="1:5" ht="17.100000000000001" customHeight="1" x14ac:dyDescent="0.25">
      <c r="A6" s="94">
        <f>'Matrículas Promoción'!A5</f>
        <v>147</v>
      </c>
      <c r="B6" s="102">
        <f>+'FASE 1'!H11+'FASE 1'!$I$4</f>
        <v>2.0833333333333332E-2</v>
      </c>
      <c r="C6" s="103" t="str">
        <f>'Matrículas Promoción'!C5</f>
        <v>ELENA COBOS ALONSO</v>
      </c>
      <c r="D6" s="103" t="str">
        <f>'Matrículas Promoción'!E5</f>
        <v>NANCY</v>
      </c>
      <c r="E6" s="107">
        <f>'FASE 2'!G11</f>
        <v>0</v>
      </c>
    </row>
    <row r="7" spans="1:5" ht="17.100000000000001" customHeight="1" x14ac:dyDescent="0.25">
      <c r="A7" s="94">
        <f>'Matrículas Promoción'!A6</f>
        <v>131</v>
      </c>
      <c r="B7" s="102">
        <f>+'FASE 1'!H12+'FASE 1'!$I$4</f>
        <v>0.50590277777777781</v>
      </c>
      <c r="C7" s="103" t="str">
        <f>'Matrículas Promoción'!C6</f>
        <v>CARLOS CUNHA</v>
      </c>
      <c r="D7" s="103" t="str">
        <f>'Matrículas Promoción'!E6</f>
        <v>JD DE RAPOSINHO</v>
      </c>
      <c r="E7" s="107">
        <f>'FASE 2'!G12</f>
        <v>0.56238425925925928</v>
      </c>
    </row>
    <row r="8" spans="1:5" ht="17.100000000000001" customHeight="1" x14ac:dyDescent="0.25">
      <c r="A8" s="94">
        <f>'Matrículas Promoción'!A7</f>
        <v>128</v>
      </c>
      <c r="B8" s="102">
        <f>+'FASE 1'!H13+'FASE 1'!$I$4</f>
        <v>0.50881944444444438</v>
      </c>
      <c r="C8" s="103" t="str">
        <f>'Matrículas Promoción'!C7</f>
        <v>MARISA BOTE</v>
      </c>
      <c r="D8" s="103" t="str">
        <f>'Matrículas Promoción'!E7</f>
        <v>DANDOLO DB</v>
      </c>
      <c r="E8" s="107">
        <f>'FASE 2'!G13</f>
        <v>0.5662962962962963</v>
      </c>
    </row>
    <row r="9" spans="1:5" ht="17.100000000000001" customHeight="1" x14ac:dyDescent="0.25">
      <c r="A9" s="94">
        <f>'Matrículas Promoción'!A8</f>
        <v>127</v>
      </c>
      <c r="B9" s="102">
        <f>+'FASE 1'!H14+'FASE 1'!$I$4</f>
        <v>0.50888888888888884</v>
      </c>
      <c r="C9" s="103" t="str">
        <f>'Matrículas Promoción'!C8</f>
        <v>HUGO MUACHO</v>
      </c>
      <c r="D9" s="103" t="str">
        <f>'Matrículas Promoción'!E8</f>
        <v>ZARZAMORA DB</v>
      </c>
      <c r="E9" s="107">
        <f>'FASE 2'!G14</f>
        <v>0.56630787037037034</v>
      </c>
    </row>
    <row r="10" spans="1:5" ht="17.100000000000001" customHeight="1" x14ac:dyDescent="0.25">
      <c r="A10" s="94">
        <f>'Matrículas Promoción'!A9</f>
        <v>126</v>
      </c>
      <c r="B10" s="102">
        <f>+'FASE 1'!H15+'FASE 1'!$I$4</f>
        <v>2.0833333333333332E-2</v>
      </c>
      <c r="C10" s="103" t="str">
        <f>'Matrículas Promoción'!C9</f>
        <v>ALVARO SANCHEZ RICO</v>
      </c>
      <c r="D10" s="103" t="str">
        <f>'Matrículas Promoción'!E9</f>
        <v>INOCENTE</v>
      </c>
      <c r="E10" s="107">
        <f>'FASE 2'!G15</f>
        <v>0</v>
      </c>
    </row>
    <row r="11" spans="1:5" ht="17.100000000000001" customHeight="1" x14ac:dyDescent="0.25">
      <c r="A11" s="94">
        <f>'Matrículas Promoción'!A10</f>
        <v>125</v>
      </c>
      <c r="B11" s="102">
        <f>+'FASE 1'!H16+'FASE 1'!$I$4</f>
        <v>0.51624999999999999</v>
      </c>
      <c r="C11" s="103" t="str">
        <f>'Matrículas Promoción'!C10</f>
        <v>AURORA TORRES</v>
      </c>
      <c r="D11" s="103" t="str">
        <f>'Matrículas Promoción'!E10</f>
        <v>MARACA ALB</v>
      </c>
      <c r="E11" s="108">
        <f>'FASE 2'!G16</f>
        <v>0.58113425925925932</v>
      </c>
    </row>
    <row r="12" spans="1:5" ht="17.100000000000001" customHeight="1" x14ac:dyDescent="0.25">
      <c r="A12" s="94">
        <f>'Matrículas Promoción'!A11</f>
        <v>129</v>
      </c>
      <c r="B12" s="102">
        <f>+'FASE 1'!H17+'FASE 1'!$I$4</f>
        <v>0.51623842592592595</v>
      </c>
      <c r="C12" s="103" t="str">
        <f>'Matrículas Promoción'!C11</f>
        <v>FERNANDO ALBARRAN</v>
      </c>
      <c r="D12" s="103" t="str">
        <f>'Matrículas Promoción'!E11</f>
        <v>LUANDA LB</v>
      </c>
      <c r="E12" s="107">
        <f>'FASE 2'!G17</f>
        <v>0.58111111111111113</v>
      </c>
    </row>
    <row r="13" spans="1:5" ht="17.100000000000001" customHeight="1" x14ac:dyDescent="0.25">
      <c r="A13" s="94">
        <f>'Matrículas Promoción'!A12</f>
        <v>0</v>
      </c>
      <c r="B13" s="102">
        <f>+'FASE 1'!H18+'FASE 1'!$I$4</f>
        <v>2.0833333333333332E-2</v>
      </c>
      <c r="C13" s="103">
        <f>'Matrículas Promoción'!C12</f>
        <v>0</v>
      </c>
      <c r="D13" s="103">
        <f>'Matrículas Promoción'!E12</f>
        <v>0</v>
      </c>
      <c r="E13" s="107">
        <f>'FASE 2'!G18</f>
        <v>0</v>
      </c>
    </row>
    <row r="14" spans="1:5" ht="17.100000000000001" customHeight="1" x14ac:dyDescent="0.25">
      <c r="A14" s="94">
        <f>'Matrículas Promoción'!A13</f>
        <v>0</v>
      </c>
      <c r="B14" s="102">
        <f>+'FASE 1'!H19+'FASE 1'!$I$4</f>
        <v>2.0833333333333332E-2</v>
      </c>
      <c r="C14" s="103">
        <f>'Matrículas Promoción'!C13</f>
        <v>0</v>
      </c>
      <c r="D14" s="103">
        <f>'Matrículas Promoción'!E13</f>
        <v>0</v>
      </c>
      <c r="E14" s="107">
        <f>'FASE 2'!G19</f>
        <v>0</v>
      </c>
    </row>
    <row r="15" spans="1:5" ht="17.100000000000001" customHeight="1" x14ac:dyDescent="0.25">
      <c r="A15" s="94">
        <f>'Matrículas Promoción'!A14</f>
        <v>0</v>
      </c>
      <c r="B15" s="102">
        <f>+'FASE 1'!H20+'FASE 1'!$I$4</f>
        <v>2.0833333333333332E-2</v>
      </c>
      <c r="C15" s="103">
        <f>'Matrículas Promoción'!C14</f>
        <v>0</v>
      </c>
      <c r="D15" s="103">
        <f>'Matrículas Promoción'!E14</f>
        <v>0</v>
      </c>
      <c r="E15" s="107">
        <f>'FASE 2'!G20</f>
        <v>0</v>
      </c>
    </row>
    <row r="16" spans="1:5" ht="17.100000000000001" customHeight="1" x14ac:dyDescent="0.25">
      <c r="A16" s="94">
        <f>'Matrículas Promoción'!A15</f>
        <v>0</v>
      </c>
      <c r="B16" s="102">
        <f>+'FASE 1'!H21+'FASE 1'!$I$4</f>
        <v>2.0833333333333332E-2</v>
      </c>
      <c r="C16" s="103">
        <f>'Matrículas Promoción'!C15</f>
        <v>0</v>
      </c>
      <c r="D16" s="103">
        <f>'Matrículas Promoción'!E15</f>
        <v>0</v>
      </c>
      <c r="E16" s="107">
        <f>'FASE 2'!G21</f>
        <v>0</v>
      </c>
    </row>
    <row r="17" spans="1:5" ht="17.100000000000001" customHeight="1" x14ac:dyDescent="0.25">
      <c r="A17" s="94">
        <f>'Matrículas Promoción'!A16</f>
        <v>0</v>
      </c>
      <c r="B17" s="102">
        <f>+'FASE 1'!H22+'FASE 1'!$I$4</f>
        <v>2.0833333333333332E-2</v>
      </c>
      <c r="C17" s="103">
        <f>'Matrículas Promoción'!C16</f>
        <v>0</v>
      </c>
      <c r="D17" s="103">
        <f>'Matrículas Promoción'!E16</f>
        <v>0</v>
      </c>
      <c r="E17" s="107">
        <f>'FASE 2'!G22</f>
        <v>0</v>
      </c>
    </row>
    <row r="18" spans="1:5" ht="17.100000000000001" customHeight="1" x14ac:dyDescent="0.25">
      <c r="A18" s="94">
        <f>'Matrículas Promoción'!A17</f>
        <v>0</v>
      </c>
      <c r="B18" s="102">
        <f>+'FASE 1'!H23+'FASE 1'!$I$4</f>
        <v>2.0833333333333332E-2</v>
      </c>
      <c r="C18" s="103">
        <f>'Matrículas Promoción'!C17</f>
        <v>0</v>
      </c>
      <c r="D18" s="103">
        <f>'Matrículas Promoción'!E17</f>
        <v>0</v>
      </c>
      <c r="E18" s="107">
        <f>'FASE 2'!G23</f>
        <v>0</v>
      </c>
    </row>
    <row r="19" spans="1:5" ht="17.100000000000001" customHeight="1" x14ac:dyDescent="0.25">
      <c r="A19" s="94">
        <f>'Matrículas Promoción'!A18</f>
        <v>0</v>
      </c>
      <c r="B19" s="102">
        <f>+'FASE 1'!H24+'FASE 1'!$I$4</f>
        <v>2.0833333333333332E-2</v>
      </c>
      <c r="C19" s="103">
        <f>'Matrículas Promoción'!C18</f>
        <v>0</v>
      </c>
      <c r="D19" s="103">
        <f>'Matrículas Promoción'!E18</f>
        <v>0</v>
      </c>
      <c r="E19" s="107">
        <f>'FASE 2'!G24</f>
        <v>0</v>
      </c>
    </row>
    <row r="20" spans="1:5" ht="17.100000000000001" customHeight="1" x14ac:dyDescent="0.25">
      <c r="A20" s="94">
        <f>'Matrículas Promoción'!A19</f>
        <v>0</v>
      </c>
      <c r="B20" s="102">
        <f>+'FASE 1'!H25+'FASE 1'!$I$4</f>
        <v>2.0833333333333332E-2</v>
      </c>
      <c r="C20" s="103">
        <f>'Matrículas Promoción'!C19</f>
        <v>0</v>
      </c>
      <c r="D20" s="103">
        <f>'Matrículas Promoción'!E19</f>
        <v>0</v>
      </c>
      <c r="E20" s="108">
        <f>'FASE 2'!G25</f>
        <v>0</v>
      </c>
    </row>
    <row r="21" spans="1:5" ht="17.100000000000001" customHeight="1" x14ac:dyDescent="0.25">
      <c r="A21" s="94">
        <f>'Matrículas Promoción'!A20</f>
        <v>0</v>
      </c>
      <c r="B21" s="102">
        <f>+'FASE 1'!H26+'FASE 1'!$I$4</f>
        <v>2.0833333333333332E-2</v>
      </c>
      <c r="C21" s="103">
        <f>'Matrículas Promoción'!C20</f>
        <v>0</v>
      </c>
      <c r="D21" s="103">
        <f>'Matrículas Promoción'!E20</f>
        <v>0</v>
      </c>
      <c r="E21" s="107">
        <f>'FASE 2'!G26</f>
        <v>0</v>
      </c>
    </row>
    <row r="22" spans="1:5" ht="17.100000000000001" customHeight="1" x14ac:dyDescent="0.25">
      <c r="A22" s="94">
        <f>'Matrículas Promoción'!A21</f>
        <v>0</v>
      </c>
      <c r="B22" s="102">
        <f>+'FASE 1'!H27+'FASE 1'!$I$4</f>
        <v>2.0833333333333332E-2</v>
      </c>
      <c r="C22" s="103">
        <f>'Matrículas Promoción'!C21</f>
        <v>0</v>
      </c>
      <c r="D22" s="103">
        <f>'Matrículas Promoción'!E21</f>
        <v>0</v>
      </c>
      <c r="E22" s="108">
        <f>'FASE 2'!G27</f>
        <v>0</v>
      </c>
    </row>
    <row r="23" spans="1:5" ht="17.100000000000001" customHeight="1" x14ac:dyDescent="0.25">
      <c r="A23" s="94">
        <f>'Matrículas Promoción'!A22</f>
        <v>0</v>
      </c>
      <c r="B23" s="102">
        <f>+'FASE 1'!H28+'FASE 1'!$I$4</f>
        <v>2.0833333333333332E-2</v>
      </c>
      <c r="C23" s="103">
        <f>'Matrículas Promoción'!C22</f>
        <v>0</v>
      </c>
      <c r="D23" s="103">
        <f>'Matrículas Promoción'!E22</f>
        <v>0</v>
      </c>
      <c r="E23" s="108">
        <f>'FASE 2'!G28</f>
        <v>0</v>
      </c>
    </row>
    <row r="24" spans="1:5" ht="17.100000000000001" customHeight="1" x14ac:dyDescent="0.25">
      <c r="A24" s="94">
        <f>'Matrículas Promoción'!A23</f>
        <v>0</v>
      </c>
      <c r="B24" s="102">
        <f>+'FASE 1'!H29+'FASE 1'!$I$4</f>
        <v>2.0833333333333332E-2</v>
      </c>
      <c r="C24" s="103">
        <f>'Matrículas Promoción'!C23</f>
        <v>0</v>
      </c>
      <c r="D24" s="103">
        <f>'Matrículas Promoción'!E23</f>
        <v>0</v>
      </c>
      <c r="E24" s="108">
        <f>'FASE 2'!G29</f>
        <v>0</v>
      </c>
    </row>
    <row r="25" spans="1:5" ht="17.100000000000001" customHeight="1" x14ac:dyDescent="0.25">
      <c r="A25" s="94">
        <f>'Matrículas Promoción'!A24</f>
        <v>0</v>
      </c>
      <c r="B25" s="102">
        <f>+'FASE 1'!H30+'FASE 1'!$I$4</f>
        <v>2.0833333333333332E-2</v>
      </c>
      <c r="C25" s="103">
        <f>'Matrículas Promoción'!C24</f>
        <v>0</v>
      </c>
      <c r="D25" s="103">
        <f>'Matrículas Promoción'!E24</f>
        <v>0</v>
      </c>
      <c r="E25" s="108">
        <f>'FASE 2'!G30</f>
        <v>0</v>
      </c>
    </row>
    <row r="26" spans="1:5" ht="17.100000000000001" customHeight="1" x14ac:dyDescent="0.25">
      <c r="A26" s="94">
        <f>'Matrículas Promoción'!A25</f>
        <v>0</v>
      </c>
      <c r="B26" s="102">
        <f>+'FASE 1'!H31+'FASE 1'!$I$4</f>
        <v>2.0833333333333332E-2</v>
      </c>
      <c r="C26" s="103">
        <f>'Matrículas Promoción'!C25</f>
        <v>0</v>
      </c>
      <c r="D26" s="103">
        <f>'Matrículas Promoción'!E25</f>
        <v>0</v>
      </c>
      <c r="E26" s="108">
        <f>'FASE 2'!G31</f>
        <v>0</v>
      </c>
    </row>
    <row r="27" spans="1:5" ht="17.100000000000001" customHeight="1" x14ac:dyDescent="0.25">
      <c r="A27" s="94">
        <f>'Matrículas Promoción'!A26</f>
        <v>0</v>
      </c>
      <c r="B27" s="102">
        <f>+'FASE 1'!H32+'FASE 1'!$I$4</f>
        <v>2.0833333333333332E-2</v>
      </c>
      <c r="C27" s="103">
        <f>'Matrículas Promoción'!C26</f>
        <v>0</v>
      </c>
      <c r="D27" s="103">
        <f>'Matrículas Promoción'!E26</f>
        <v>0</v>
      </c>
      <c r="E27" s="108">
        <f>'FASE 2'!G32</f>
        <v>0</v>
      </c>
    </row>
    <row r="28" spans="1:5" ht="17.100000000000001" customHeight="1" x14ac:dyDescent="0.25">
      <c r="A28" s="94">
        <f>'Matrículas Promoción'!A27</f>
        <v>0</v>
      </c>
      <c r="B28" s="102">
        <f>+'FASE 1'!H33+'FASE 1'!$I$4</f>
        <v>2.0833333333333332E-2</v>
      </c>
      <c r="C28" s="103">
        <f>'Matrículas Promoción'!C27</f>
        <v>0</v>
      </c>
      <c r="D28" s="103">
        <f>'Matrículas Promoción'!E27</f>
        <v>0</v>
      </c>
      <c r="E28" s="108">
        <f>'FASE 2'!G33</f>
        <v>0</v>
      </c>
    </row>
    <row r="29" spans="1:5" ht="17.100000000000001" customHeight="1" x14ac:dyDescent="0.25">
      <c r="A29" s="94">
        <f>'Matrículas Promoción'!A28</f>
        <v>0</v>
      </c>
      <c r="B29" s="102">
        <f>+'FASE 1'!H34+'FASE 1'!$I$4</f>
        <v>2.0833333333333332E-2</v>
      </c>
      <c r="C29" s="103">
        <f>'Matrículas Promoción'!C28</f>
        <v>0</v>
      </c>
      <c r="D29" s="103">
        <f>'Matrículas Promoción'!E28</f>
        <v>0</v>
      </c>
      <c r="E29" s="108">
        <f>'FASE 2'!G34</f>
        <v>0</v>
      </c>
    </row>
    <row r="30" spans="1:5" ht="17.100000000000001" customHeight="1" x14ac:dyDescent="0.25">
      <c r="A30" s="94">
        <f>'Matrículas Promoción'!A29</f>
        <v>0</v>
      </c>
      <c r="B30" s="102">
        <f>+'FASE 1'!H35+'FASE 1'!$I$4</f>
        <v>2.0833333333333332E-2</v>
      </c>
      <c r="C30" s="103">
        <f>'Matrículas Promoción'!C29</f>
        <v>0</v>
      </c>
      <c r="D30" s="103">
        <f>'Matrículas Promoción'!E29</f>
        <v>0</v>
      </c>
      <c r="E30" s="108">
        <f>'FASE 2'!G35</f>
        <v>0</v>
      </c>
    </row>
    <row r="31" spans="1:5" ht="17.100000000000001" customHeight="1" x14ac:dyDescent="0.25">
      <c r="A31" s="94">
        <f>'Matrículas Promoción'!A30</f>
        <v>0</v>
      </c>
      <c r="B31" s="102">
        <f>+'FASE 1'!H36+'FASE 1'!$I$4</f>
        <v>2.0833333333333332E-2</v>
      </c>
      <c r="C31" s="103">
        <f>'Matrículas Promoción'!C30</f>
        <v>0</v>
      </c>
      <c r="D31" s="103">
        <f>'Matrículas Promoción'!E30</f>
        <v>0</v>
      </c>
      <c r="E31" s="108">
        <f>'FASE 2'!G36</f>
        <v>0</v>
      </c>
    </row>
    <row r="32" spans="1:5" ht="17.100000000000001" customHeight="1" x14ac:dyDescent="0.25">
      <c r="A32" s="94">
        <f>'Matrículas Promoción'!A31</f>
        <v>0</v>
      </c>
      <c r="B32" s="102">
        <f>+'FASE 1'!H37+'FASE 1'!$I$4</f>
        <v>2.0833333333333332E-2</v>
      </c>
      <c r="C32" s="103">
        <f>'Matrículas Promoción'!C31</f>
        <v>0</v>
      </c>
      <c r="D32" s="103">
        <f>'Matrículas Promoción'!E31</f>
        <v>0</v>
      </c>
      <c r="E32" s="108">
        <f>'FASE 2'!G37</f>
        <v>0</v>
      </c>
    </row>
    <row r="33" spans="1:5" ht="17.100000000000001" customHeight="1" x14ac:dyDescent="0.25">
      <c r="A33" s="226">
        <f>'Matrículas Promoción'!A32</f>
        <v>0</v>
      </c>
      <c r="B33" s="227">
        <f>+'FASE 1'!H38+'FASE 1'!$I$4</f>
        <v>2.0833333333333332E-2</v>
      </c>
      <c r="C33" s="202">
        <f>'Matrículas Promoción'!C32</f>
        <v>0</v>
      </c>
      <c r="D33" s="202">
        <f>'Matrículas Promoción'!E32</f>
        <v>0</v>
      </c>
      <c r="E33" s="228">
        <f>'FASE 2'!G38</f>
        <v>0</v>
      </c>
    </row>
    <row r="34" spans="1:5" ht="17.100000000000001" customHeight="1" x14ac:dyDescent="0.25">
      <c r="A34" s="205">
        <f>'Matrículas Promoción'!A33</f>
        <v>0</v>
      </c>
      <c r="B34" s="110">
        <f>+'FASE 1'!H39+'FASE 1'!$I$4</f>
        <v>2.0833333333333332E-2</v>
      </c>
      <c r="C34" s="103">
        <f>'Matrículas Promoción'!C33</f>
        <v>0</v>
      </c>
      <c r="D34" s="103">
        <f>'Matrículas Promoción'!E33</f>
        <v>0</v>
      </c>
      <c r="E34" s="108">
        <f>'FASE 2'!G39</f>
        <v>0</v>
      </c>
    </row>
    <row r="35" spans="1:5" ht="17.100000000000001" customHeight="1" x14ac:dyDescent="0.25">
      <c r="A35" s="205">
        <f>'Matrículas Promoción'!A34</f>
        <v>0</v>
      </c>
      <c r="B35" s="110">
        <f>+'FASE 1'!H40+'FASE 1'!$I$4</f>
        <v>2.0833333333333332E-2</v>
      </c>
      <c r="C35" s="103">
        <f>'Matrículas Promoción'!C34</f>
        <v>0</v>
      </c>
      <c r="D35" s="103">
        <f>'Matrículas Promoción'!E34</f>
        <v>0</v>
      </c>
      <c r="E35" s="108">
        <f>'FASE 2'!G40</f>
        <v>0</v>
      </c>
    </row>
    <row r="36" spans="1:5" ht="17.100000000000001" customHeight="1" x14ac:dyDescent="0.25">
      <c r="A36" s="205">
        <f>'Matrículas Promoción'!A35</f>
        <v>0</v>
      </c>
      <c r="B36" s="110">
        <f>+'FASE 1'!H41+'FASE 1'!$I$4</f>
        <v>2.0833333333333332E-2</v>
      </c>
      <c r="C36" s="103">
        <f>'Matrículas Promoción'!C35</f>
        <v>0</v>
      </c>
      <c r="D36" s="103">
        <f>'Matrículas Promoción'!E35</f>
        <v>0</v>
      </c>
      <c r="E36" s="108">
        <f>'FASE 2'!G41</f>
        <v>0</v>
      </c>
    </row>
    <row r="37" spans="1:5" ht="17.100000000000001" customHeight="1" x14ac:dyDescent="0.25">
      <c r="A37" s="205">
        <f>'Matrículas Promoción'!A36</f>
        <v>0</v>
      </c>
      <c r="B37" s="110">
        <f>+'FASE 1'!H42+'FASE 1'!$I$4</f>
        <v>2.0833333333333332E-2</v>
      </c>
      <c r="C37" s="103">
        <f>'Matrículas Promoción'!C36</f>
        <v>0</v>
      </c>
      <c r="D37" s="103">
        <f>'Matrículas Promoción'!E36</f>
        <v>0</v>
      </c>
      <c r="E37" s="108">
        <f>'FASE 2'!G42</f>
        <v>0</v>
      </c>
    </row>
    <row r="38" spans="1:5" ht="17.100000000000001" customHeight="1" x14ac:dyDescent="0.25">
      <c r="A38" s="205">
        <f>'Matrículas Promoción'!A37</f>
        <v>0</v>
      </c>
      <c r="B38" s="110">
        <f>+'FASE 1'!H43+'FASE 1'!$I$4</f>
        <v>2.0833333333333332E-2</v>
      </c>
      <c r="C38" s="103">
        <f>'Matrículas Promoción'!C37</f>
        <v>0</v>
      </c>
      <c r="D38" s="103">
        <f>'Matrículas Promoción'!E37</f>
        <v>0</v>
      </c>
      <c r="E38" s="108">
        <f>'FASE 2'!G43</f>
        <v>0</v>
      </c>
    </row>
    <row r="39" spans="1:5" ht="17.100000000000001" customHeight="1" x14ac:dyDescent="0.25">
      <c r="A39" s="205">
        <f>'Matrículas Promoción'!A38</f>
        <v>0</v>
      </c>
      <c r="B39" s="110">
        <f>+'FASE 1'!H44+'FASE 1'!$I$4</f>
        <v>2.0833333333333332E-2</v>
      </c>
      <c r="C39" s="103">
        <f>'Matrículas Promoción'!C38</f>
        <v>0</v>
      </c>
      <c r="D39" s="103">
        <f>'Matrículas Promoción'!E38</f>
        <v>0</v>
      </c>
      <c r="E39" s="108">
        <f>'FASE 2'!G44</f>
        <v>0</v>
      </c>
    </row>
    <row r="40" spans="1:5" ht="17.100000000000001" customHeight="1" x14ac:dyDescent="0.25">
      <c r="A40" s="205">
        <f>'Matrículas Promoción'!A39</f>
        <v>0</v>
      </c>
      <c r="B40" s="110">
        <f>+'FASE 1'!H45+'FASE 1'!$I$4</f>
        <v>2.0833333333333332E-2</v>
      </c>
      <c r="C40" s="103">
        <f>'Matrículas Promoción'!C39</f>
        <v>0</v>
      </c>
      <c r="D40" s="103">
        <f>'Matrículas Promoción'!E39</f>
        <v>0</v>
      </c>
      <c r="E40" s="108">
        <f>'FASE 2'!G45</f>
        <v>0</v>
      </c>
    </row>
    <row r="41" spans="1:5" ht="17.100000000000001" customHeight="1" x14ac:dyDescent="0.25">
      <c r="A41" s="205">
        <f>'Matrículas Promoción'!A40</f>
        <v>0</v>
      </c>
      <c r="B41" s="110">
        <f>+'FASE 1'!H46+'FASE 1'!$I$4</f>
        <v>2.0833333333333332E-2</v>
      </c>
      <c r="C41" s="103">
        <f>'Matrículas Promoción'!C40</f>
        <v>0</v>
      </c>
      <c r="D41" s="103">
        <f>'Matrículas Promoción'!E40</f>
        <v>0</v>
      </c>
      <c r="E41" s="108">
        <f>'FASE 2'!G46</f>
        <v>0</v>
      </c>
    </row>
    <row r="42" spans="1:5" ht="17.100000000000001" customHeight="1" x14ac:dyDescent="0.25">
      <c r="A42" s="205">
        <f>'Matrículas Promoción'!A41</f>
        <v>0</v>
      </c>
      <c r="B42" s="110">
        <f>+'FASE 1'!H47+'FASE 1'!$I$4</f>
        <v>2.0833333333333332E-2</v>
      </c>
      <c r="C42" s="103">
        <f>'Matrículas Promoción'!C41</f>
        <v>0</v>
      </c>
      <c r="D42" s="103">
        <f>'Matrículas Promoción'!E41</f>
        <v>0</v>
      </c>
      <c r="E42" s="108">
        <f>'FASE 2'!G47</f>
        <v>0</v>
      </c>
    </row>
    <row r="43" spans="1:5" ht="17.100000000000001" customHeight="1" thickBot="1" x14ac:dyDescent="0.3">
      <c r="A43" s="206">
        <f>'Matrículas Promoción'!A42</f>
        <v>0</v>
      </c>
      <c r="B43" s="111">
        <f>+'FASE 1'!H48+'FASE 1'!$I$4</f>
        <v>2.0833333333333332E-2</v>
      </c>
      <c r="C43" s="104">
        <f>'Matrículas Promoción'!C42</f>
        <v>0</v>
      </c>
      <c r="D43" s="104">
        <f>'Matrículas Promoción'!E42</f>
        <v>0</v>
      </c>
      <c r="E43" s="196">
        <f>'FASE 2'!G48</f>
        <v>0</v>
      </c>
    </row>
    <row r="44" spans="1:5" ht="13.5" thickTop="1" x14ac:dyDescent="0.2"/>
  </sheetData>
  <mergeCells count="6">
    <mergeCell ref="A1:E1"/>
    <mergeCell ref="A2:A3"/>
    <mergeCell ref="B2:B3"/>
    <mergeCell ref="C2:C3"/>
    <mergeCell ref="D2:D3"/>
    <mergeCell ref="E2:E3"/>
  </mergeCells>
  <phoneticPr fontId="28" type="noConversion"/>
  <printOptions horizontalCentered="1"/>
  <pageMargins left="0.23622047244094491" right="0.15748031496062992" top="1.8110236220472442" bottom="0.35433070866141736" header="0.27559055118110237" footer="0"/>
  <pageSetup paperSize="9" scale="80" orientation="portrait" horizontalDpi="4294967292" r:id="rId1"/>
  <headerFooter alignWithMargins="0">
    <oddHeader xml:space="preserve">&amp;L&amp;G&amp;C&amp;"Arial,Negrita Cursiva"&amp;14
V RAID Club Hípico el Corzo 2012
CETP&amp;R&amp;"Arial Black,Normal"&amp;12&amp;G
&amp;D 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zoomScaleNormal="100" zoomScaleSheetLayoutView="80" workbookViewId="0">
      <selection activeCell="E4" sqref="E4"/>
    </sheetView>
  </sheetViews>
  <sheetFormatPr baseColWidth="10" defaultRowHeight="12.75" x14ac:dyDescent="0.2"/>
  <cols>
    <col min="1" max="1" width="10.140625" style="2" customWidth="1"/>
    <col min="2" max="2" width="16.85546875" style="2" bestFit="1" customWidth="1"/>
    <col min="3" max="3" width="46" customWidth="1"/>
    <col min="4" max="4" width="41.5703125" customWidth="1"/>
    <col min="5" max="5" width="23.7109375" style="2" customWidth="1"/>
    <col min="6" max="6" width="33.7109375" style="2" customWidth="1"/>
  </cols>
  <sheetData>
    <row r="1" spans="1:6" ht="57" customHeight="1" thickTop="1" thickBot="1" x14ac:dyDescent="0.25">
      <c r="A1" s="377" t="s">
        <v>54</v>
      </c>
      <c r="B1" s="377"/>
      <c r="C1" s="377"/>
      <c r="D1" s="377"/>
      <c r="E1" s="377"/>
      <c r="F1" s="377"/>
    </row>
    <row r="2" spans="1:6" ht="24.75" customHeight="1" thickTop="1" x14ac:dyDescent="0.2">
      <c r="A2" s="373" t="s">
        <v>9</v>
      </c>
      <c r="B2" s="373" t="s">
        <v>5</v>
      </c>
      <c r="C2" s="373" t="s">
        <v>0</v>
      </c>
      <c r="D2" s="373" t="s">
        <v>1</v>
      </c>
      <c r="E2" s="373" t="s">
        <v>6</v>
      </c>
      <c r="F2" s="378" t="s">
        <v>44</v>
      </c>
    </row>
    <row r="3" spans="1:6" ht="45.75" customHeight="1" thickBot="1" x14ac:dyDescent="0.25">
      <c r="A3" s="374"/>
      <c r="B3" s="374"/>
      <c r="C3" s="374"/>
      <c r="D3" s="374"/>
      <c r="E3" s="374"/>
      <c r="F3" s="379"/>
    </row>
    <row r="4" spans="1:6" ht="20.100000000000001" customHeight="1" thickTop="1" x14ac:dyDescent="0.25">
      <c r="A4" s="99">
        <f>'Matrículas Promoción'!A3</f>
        <v>149</v>
      </c>
      <c r="B4" s="100">
        <f>+'FASE 1'!H9+'FASE 1'!$I$4</f>
        <v>0.505</v>
      </c>
      <c r="C4" s="101" t="str">
        <f>'Matrículas Promoción'!C3</f>
        <v>JESUS RUIZ ROJAS</v>
      </c>
      <c r="D4" s="101" t="str">
        <f>'Matrículas Promoción'!E3</f>
        <v>MULAN RS</v>
      </c>
      <c r="E4" s="109">
        <f>'FASE 2'!G9</f>
        <v>0.56222222222222229</v>
      </c>
      <c r="F4" s="171">
        <f>'FASE 2'!H9</f>
        <v>0.56270833333333337</v>
      </c>
    </row>
    <row r="5" spans="1:6" ht="20.100000000000001" customHeight="1" x14ac:dyDescent="0.25">
      <c r="A5" s="94">
        <f>'Matrículas Promoción'!A4</f>
        <v>146</v>
      </c>
      <c r="B5" s="102">
        <f>+'FASE 1'!H10+'FASE 1'!$I$4</f>
        <v>0.50509259259259254</v>
      </c>
      <c r="C5" s="103" t="str">
        <f>'Matrículas Promoción'!C4</f>
        <v>GONZALO ALONSO</v>
      </c>
      <c r="D5" s="103" t="str">
        <f>'Matrículas Promoción'!E4</f>
        <v>ARABIA</v>
      </c>
      <c r="E5" s="110">
        <f>'FASE 2'!G10</f>
        <v>0.56223379629629633</v>
      </c>
      <c r="F5" s="225">
        <f>'FASE 2'!H10</f>
        <v>0.56261574074074072</v>
      </c>
    </row>
    <row r="6" spans="1:6" ht="20.100000000000001" customHeight="1" x14ac:dyDescent="0.25">
      <c r="A6" s="94">
        <f>'Matrículas Promoción'!A5</f>
        <v>147</v>
      </c>
      <c r="B6" s="102">
        <f>+'FASE 1'!H11+'FASE 1'!$I$4</f>
        <v>2.0833333333333332E-2</v>
      </c>
      <c r="C6" s="103" t="str">
        <f>'Matrículas Promoción'!C5</f>
        <v>ELENA COBOS ALONSO</v>
      </c>
      <c r="D6" s="103" t="str">
        <f>'Matrículas Promoción'!E5</f>
        <v>NANCY</v>
      </c>
      <c r="E6" s="110">
        <f>'FASE 2'!G11</f>
        <v>0</v>
      </c>
      <c r="F6" s="172">
        <f>'FASE 2'!H11</f>
        <v>0</v>
      </c>
    </row>
    <row r="7" spans="1:6" ht="20.100000000000001" customHeight="1" x14ac:dyDescent="0.25">
      <c r="A7" s="94">
        <f>'Matrículas Promoción'!A6</f>
        <v>131</v>
      </c>
      <c r="B7" s="102">
        <f>+'FASE 1'!H12+'FASE 1'!$I$4</f>
        <v>0.50590277777777781</v>
      </c>
      <c r="C7" s="103" t="str">
        <f>'Matrículas Promoción'!C6</f>
        <v>CARLOS CUNHA</v>
      </c>
      <c r="D7" s="103" t="str">
        <f>'Matrículas Promoción'!E6</f>
        <v>JD DE RAPOSINHO</v>
      </c>
      <c r="E7" s="110">
        <f>'FASE 2'!G12</f>
        <v>0.56238425925925928</v>
      </c>
      <c r="F7" s="172">
        <f>'FASE 2'!H12</f>
        <v>0.56380787037037039</v>
      </c>
    </row>
    <row r="8" spans="1:6" ht="20.100000000000001" customHeight="1" x14ac:dyDescent="0.25">
      <c r="A8" s="94">
        <f>'Matrículas Promoción'!A7</f>
        <v>128</v>
      </c>
      <c r="B8" s="102">
        <f>+'FASE 1'!H13+'FASE 1'!$I$4</f>
        <v>0.50881944444444438</v>
      </c>
      <c r="C8" s="103" t="str">
        <f>'Matrículas Promoción'!C7</f>
        <v>MARISA BOTE</v>
      </c>
      <c r="D8" s="103" t="str">
        <f>'Matrículas Promoción'!E7</f>
        <v>DANDOLO DB</v>
      </c>
      <c r="E8" s="110">
        <f>'FASE 2'!G13</f>
        <v>0.5662962962962963</v>
      </c>
      <c r="F8" s="172">
        <f>'FASE 2'!H13</f>
        <v>0.56888888888888889</v>
      </c>
    </row>
    <row r="9" spans="1:6" ht="20.100000000000001" customHeight="1" x14ac:dyDescent="0.25">
      <c r="A9" s="94">
        <f>'Matrículas Promoción'!A8</f>
        <v>127</v>
      </c>
      <c r="B9" s="102">
        <f>+'FASE 1'!H14+'FASE 1'!$I$4</f>
        <v>0.50888888888888884</v>
      </c>
      <c r="C9" s="103" t="str">
        <f>'Matrículas Promoción'!C8</f>
        <v>HUGO MUACHO</v>
      </c>
      <c r="D9" s="103" t="str">
        <f>'Matrículas Promoción'!E8</f>
        <v>ZARZAMORA DB</v>
      </c>
      <c r="E9" s="110">
        <f>'FASE 2'!G14</f>
        <v>0.56630787037037034</v>
      </c>
      <c r="F9" s="172">
        <f>'FASE 2'!H14</f>
        <v>0.56883101851851847</v>
      </c>
    </row>
    <row r="10" spans="1:6" ht="20.100000000000001" customHeight="1" x14ac:dyDescent="0.25">
      <c r="A10" s="94">
        <f>'Matrículas Promoción'!A9</f>
        <v>126</v>
      </c>
      <c r="B10" s="102">
        <f>+'FASE 1'!H15+'FASE 1'!$I$4</f>
        <v>2.0833333333333332E-2</v>
      </c>
      <c r="C10" s="103" t="str">
        <f>'Matrículas Promoción'!C9</f>
        <v>ALVARO SANCHEZ RICO</v>
      </c>
      <c r="D10" s="103" t="str">
        <f>'Matrículas Promoción'!E9</f>
        <v>INOCENTE</v>
      </c>
      <c r="E10" s="110">
        <f>'FASE 2'!G15</f>
        <v>0</v>
      </c>
      <c r="F10" s="172">
        <f>'FASE 2'!H15</f>
        <v>0</v>
      </c>
    </row>
    <row r="11" spans="1:6" ht="20.100000000000001" customHeight="1" x14ac:dyDescent="0.25">
      <c r="A11" s="94">
        <f>'Matrículas Promoción'!A10</f>
        <v>125</v>
      </c>
      <c r="B11" s="102">
        <f>+'FASE 1'!H16+'FASE 1'!$I$4</f>
        <v>0.51624999999999999</v>
      </c>
      <c r="C11" s="103" t="str">
        <f>'Matrículas Promoción'!C10</f>
        <v>AURORA TORRES</v>
      </c>
      <c r="D11" s="103" t="str">
        <f>'Matrículas Promoción'!E10</f>
        <v>MARACA ALB</v>
      </c>
      <c r="E11" s="110">
        <f>'FASE 2'!G16</f>
        <v>0.58113425925925932</v>
      </c>
      <c r="F11" s="172">
        <f>'FASE 2'!H16</f>
        <v>0.58365740740740735</v>
      </c>
    </row>
    <row r="12" spans="1:6" ht="20.100000000000001" customHeight="1" x14ac:dyDescent="0.25">
      <c r="A12" s="94">
        <f>'Matrículas Promoción'!A11</f>
        <v>129</v>
      </c>
      <c r="B12" s="102">
        <f>+'FASE 1'!H17+'FASE 1'!$I$4</f>
        <v>0.51623842592592595</v>
      </c>
      <c r="C12" s="103" t="str">
        <f>'Matrículas Promoción'!C11</f>
        <v>FERNANDO ALBARRAN</v>
      </c>
      <c r="D12" s="103" t="str">
        <f>'Matrículas Promoción'!E11</f>
        <v>LUANDA LB</v>
      </c>
      <c r="E12" s="110">
        <f>'FASE 2'!G17</f>
        <v>0.58111111111111113</v>
      </c>
      <c r="F12" s="172">
        <f>'FASE 2'!H17</f>
        <v>0.58368055555555554</v>
      </c>
    </row>
    <row r="13" spans="1:6" ht="20.100000000000001" customHeight="1" x14ac:dyDescent="0.25">
      <c r="A13" s="94">
        <f>'Matrículas Promoción'!A12</f>
        <v>0</v>
      </c>
      <c r="B13" s="102">
        <f>+'FASE 1'!H18+'FASE 1'!$I$4</f>
        <v>2.0833333333333332E-2</v>
      </c>
      <c r="C13" s="103">
        <f>'Matrículas Promoción'!C12</f>
        <v>0</v>
      </c>
      <c r="D13" s="103">
        <f>'Matrículas Promoción'!E12</f>
        <v>0</v>
      </c>
      <c r="E13" s="110">
        <f>'FASE 2'!G18</f>
        <v>0</v>
      </c>
      <c r="F13" s="172">
        <f>'FASE 2'!H18</f>
        <v>0</v>
      </c>
    </row>
    <row r="14" spans="1:6" ht="20.100000000000001" customHeight="1" x14ac:dyDescent="0.25">
      <c r="A14" s="94">
        <f>'Matrículas Promoción'!A13</f>
        <v>0</v>
      </c>
      <c r="B14" s="102">
        <f>+'FASE 1'!H19+'FASE 1'!$I$4</f>
        <v>2.0833333333333332E-2</v>
      </c>
      <c r="C14" s="103">
        <f>'Matrículas Promoción'!C13</f>
        <v>0</v>
      </c>
      <c r="D14" s="103">
        <f>'Matrículas Promoción'!E13</f>
        <v>0</v>
      </c>
      <c r="E14" s="110">
        <f>'FASE 2'!G19</f>
        <v>0</v>
      </c>
      <c r="F14" s="172">
        <f>'FASE 2'!H19</f>
        <v>0</v>
      </c>
    </row>
    <row r="15" spans="1:6" ht="20.100000000000001" customHeight="1" x14ac:dyDescent="0.25">
      <c r="A15" s="94">
        <f>'Matrículas Promoción'!A14</f>
        <v>0</v>
      </c>
      <c r="B15" s="102">
        <f>+'FASE 1'!H20+'FASE 1'!$I$4</f>
        <v>2.0833333333333332E-2</v>
      </c>
      <c r="C15" s="103">
        <f>'Matrículas Promoción'!C14</f>
        <v>0</v>
      </c>
      <c r="D15" s="103">
        <f>'Matrículas Promoción'!E14</f>
        <v>0</v>
      </c>
      <c r="E15" s="110">
        <f>'FASE 2'!G20</f>
        <v>0</v>
      </c>
      <c r="F15" s="172">
        <f>'FASE 2'!H20</f>
        <v>0</v>
      </c>
    </row>
    <row r="16" spans="1:6" ht="20.100000000000001" customHeight="1" x14ac:dyDescent="0.25">
      <c r="A16" s="94">
        <f>'Matrículas Promoción'!A15</f>
        <v>0</v>
      </c>
      <c r="B16" s="102">
        <f>+'FASE 1'!H21+'FASE 1'!$I$4</f>
        <v>2.0833333333333332E-2</v>
      </c>
      <c r="C16" s="103">
        <f>'Matrículas Promoción'!C15</f>
        <v>0</v>
      </c>
      <c r="D16" s="103">
        <f>'Matrículas Promoción'!E15</f>
        <v>0</v>
      </c>
      <c r="E16" s="110">
        <f>'FASE 2'!G21</f>
        <v>0</v>
      </c>
      <c r="F16" s="172">
        <f>'FASE 2'!H21</f>
        <v>0</v>
      </c>
    </row>
    <row r="17" spans="1:6" ht="20.100000000000001" customHeight="1" x14ac:dyDescent="0.25">
      <c r="A17" s="94">
        <f>'Matrículas Promoción'!A16</f>
        <v>0</v>
      </c>
      <c r="B17" s="102">
        <f>+'FASE 1'!H22+'FASE 1'!$I$4</f>
        <v>2.0833333333333332E-2</v>
      </c>
      <c r="C17" s="103">
        <f>'Matrículas Promoción'!C16</f>
        <v>0</v>
      </c>
      <c r="D17" s="103">
        <f>'Matrículas Promoción'!E16</f>
        <v>0</v>
      </c>
      <c r="E17" s="110">
        <f>'FASE 2'!G22</f>
        <v>0</v>
      </c>
      <c r="F17" s="172">
        <f>'FASE 2'!H22</f>
        <v>0</v>
      </c>
    </row>
    <row r="18" spans="1:6" ht="20.100000000000001" customHeight="1" x14ac:dyDescent="0.25">
      <c r="A18" s="94">
        <f>'Matrículas Promoción'!A17</f>
        <v>0</v>
      </c>
      <c r="B18" s="102">
        <f>+'FASE 1'!H23+'FASE 1'!$I$4</f>
        <v>2.0833333333333332E-2</v>
      </c>
      <c r="C18" s="103">
        <f>'Matrículas Promoción'!C17</f>
        <v>0</v>
      </c>
      <c r="D18" s="103">
        <f>'Matrículas Promoción'!E17</f>
        <v>0</v>
      </c>
      <c r="E18" s="110">
        <f>'FASE 2'!G23</f>
        <v>0</v>
      </c>
      <c r="F18" s="172">
        <f>'FASE 2'!H23</f>
        <v>0</v>
      </c>
    </row>
    <row r="19" spans="1:6" ht="20.100000000000001" customHeight="1" x14ac:dyDescent="0.25">
      <c r="A19" s="94">
        <f>'Matrículas Promoción'!A18</f>
        <v>0</v>
      </c>
      <c r="B19" s="102">
        <f>+'FASE 1'!H24+'FASE 1'!$I$4</f>
        <v>2.0833333333333332E-2</v>
      </c>
      <c r="C19" s="103">
        <f>'Matrículas Promoción'!C18</f>
        <v>0</v>
      </c>
      <c r="D19" s="103">
        <f>'Matrículas Promoción'!E18</f>
        <v>0</v>
      </c>
      <c r="E19" s="110">
        <f>'FASE 2'!G24</f>
        <v>0</v>
      </c>
      <c r="F19" s="172">
        <f>'FASE 2'!H24</f>
        <v>0</v>
      </c>
    </row>
    <row r="20" spans="1:6" ht="20.100000000000001" customHeight="1" x14ac:dyDescent="0.25">
      <c r="A20" s="94">
        <f>'Matrículas Promoción'!A19</f>
        <v>0</v>
      </c>
      <c r="B20" s="102">
        <f>+'FASE 1'!H25+'FASE 1'!$I$4</f>
        <v>2.0833333333333332E-2</v>
      </c>
      <c r="C20" s="103">
        <f>'Matrículas Promoción'!C19</f>
        <v>0</v>
      </c>
      <c r="D20" s="103">
        <f>'Matrículas Promoción'!E19</f>
        <v>0</v>
      </c>
      <c r="E20" s="110">
        <f>'FASE 2'!G25</f>
        <v>0</v>
      </c>
      <c r="F20" s="172">
        <f>'FASE 2'!H25</f>
        <v>0</v>
      </c>
    </row>
    <row r="21" spans="1:6" ht="20.100000000000001" customHeight="1" x14ac:dyDescent="0.25">
      <c r="A21" s="94">
        <f>'Matrículas Promoción'!A20</f>
        <v>0</v>
      </c>
      <c r="B21" s="102">
        <f>+'FASE 1'!H26+'FASE 1'!$I$4</f>
        <v>2.0833333333333332E-2</v>
      </c>
      <c r="C21" s="103">
        <f>'Matrículas Promoción'!C20</f>
        <v>0</v>
      </c>
      <c r="D21" s="103">
        <f>'Matrículas Promoción'!E20</f>
        <v>0</v>
      </c>
      <c r="E21" s="110">
        <f>'FASE 2'!G26</f>
        <v>0</v>
      </c>
      <c r="F21" s="172">
        <f>'FASE 2'!H26</f>
        <v>0</v>
      </c>
    </row>
    <row r="22" spans="1:6" ht="20.100000000000001" customHeight="1" x14ac:dyDescent="0.25">
      <c r="A22" s="94">
        <f>'Matrículas Promoción'!A21</f>
        <v>0</v>
      </c>
      <c r="B22" s="102">
        <f>+'FASE 1'!H27+'FASE 1'!$I$4</f>
        <v>2.0833333333333332E-2</v>
      </c>
      <c r="C22" s="103">
        <f>'Matrículas Promoción'!C21</f>
        <v>0</v>
      </c>
      <c r="D22" s="103">
        <f>'Matrículas Promoción'!E21</f>
        <v>0</v>
      </c>
      <c r="E22" s="110">
        <f>'FASE 2'!G27</f>
        <v>0</v>
      </c>
      <c r="F22" s="172">
        <f>'FASE 2'!H27</f>
        <v>0</v>
      </c>
    </row>
    <row r="23" spans="1:6" ht="20.100000000000001" customHeight="1" x14ac:dyDescent="0.25">
      <c r="A23" s="94">
        <f>'Matrículas Promoción'!A22</f>
        <v>0</v>
      </c>
      <c r="B23" s="102">
        <f>+'FASE 1'!H28+'FASE 1'!$I$4</f>
        <v>2.0833333333333332E-2</v>
      </c>
      <c r="C23" s="103">
        <f>'Matrículas Promoción'!C22</f>
        <v>0</v>
      </c>
      <c r="D23" s="103">
        <f>'Matrículas Promoción'!E22</f>
        <v>0</v>
      </c>
      <c r="E23" s="110">
        <f>'FASE 2'!G28</f>
        <v>0</v>
      </c>
      <c r="F23" s="172">
        <f>'FASE 2'!H28</f>
        <v>0</v>
      </c>
    </row>
    <row r="24" spans="1:6" ht="20.100000000000001" customHeight="1" x14ac:dyDescent="0.25">
      <c r="A24" s="94">
        <f>'Matrículas Promoción'!A23</f>
        <v>0</v>
      </c>
      <c r="B24" s="102">
        <f>+'FASE 1'!H29+'FASE 1'!$I$4</f>
        <v>2.0833333333333332E-2</v>
      </c>
      <c r="C24" s="103">
        <f>'Matrículas Promoción'!C23</f>
        <v>0</v>
      </c>
      <c r="D24" s="103">
        <f>'Matrículas Promoción'!E23</f>
        <v>0</v>
      </c>
      <c r="E24" s="110">
        <f>'FASE 2'!G29</f>
        <v>0</v>
      </c>
      <c r="F24" s="172">
        <f>'FASE 2'!H29</f>
        <v>0</v>
      </c>
    </row>
    <row r="25" spans="1:6" ht="20.100000000000001" customHeight="1" x14ac:dyDescent="0.25">
      <c r="A25" s="94">
        <f>'Matrículas Promoción'!A24</f>
        <v>0</v>
      </c>
      <c r="B25" s="102">
        <f>+'FASE 1'!H30+'FASE 1'!$I$4</f>
        <v>2.0833333333333332E-2</v>
      </c>
      <c r="C25" s="103">
        <f>'Matrículas Promoción'!C24</f>
        <v>0</v>
      </c>
      <c r="D25" s="103">
        <f>'Matrículas Promoción'!E24</f>
        <v>0</v>
      </c>
      <c r="E25" s="110">
        <f>'FASE 2'!G30</f>
        <v>0</v>
      </c>
      <c r="F25" s="172">
        <f>'FASE 2'!H30</f>
        <v>0</v>
      </c>
    </row>
    <row r="26" spans="1:6" ht="20.100000000000001" customHeight="1" x14ac:dyDescent="0.25">
      <c r="A26" s="94">
        <f>'Matrículas Promoción'!A25</f>
        <v>0</v>
      </c>
      <c r="B26" s="102">
        <f>+'FASE 1'!H31+'FASE 1'!$I$4</f>
        <v>2.0833333333333332E-2</v>
      </c>
      <c r="C26" s="103">
        <f>'Matrículas Promoción'!C25</f>
        <v>0</v>
      </c>
      <c r="D26" s="103">
        <f>'Matrículas Promoción'!E25</f>
        <v>0</v>
      </c>
      <c r="E26" s="110">
        <f>'FASE 2'!G31</f>
        <v>0</v>
      </c>
      <c r="F26" s="172">
        <f>'FASE 2'!H31</f>
        <v>0</v>
      </c>
    </row>
    <row r="27" spans="1:6" ht="20.100000000000001" customHeight="1" x14ac:dyDescent="0.25">
      <c r="A27" s="94">
        <f>'Matrículas Promoción'!A26</f>
        <v>0</v>
      </c>
      <c r="B27" s="102">
        <f>+'FASE 1'!H32+'FASE 1'!$I$4</f>
        <v>2.0833333333333332E-2</v>
      </c>
      <c r="C27" s="103">
        <f>'Matrículas Promoción'!C26</f>
        <v>0</v>
      </c>
      <c r="D27" s="103">
        <f>'Matrículas Promoción'!E26</f>
        <v>0</v>
      </c>
      <c r="E27" s="110">
        <f>'FASE 2'!G32</f>
        <v>0</v>
      </c>
      <c r="F27" s="172">
        <f>'FASE 2'!H32</f>
        <v>0</v>
      </c>
    </row>
    <row r="28" spans="1:6" ht="20.100000000000001" customHeight="1" x14ac:dyDescent="0.25">
      <c r="A28" s="94">
        <f>'Matrículas Promoción'!A27</f>
        <v>0</v>
      </c>
      <c r="B28" s="102">
        <f>+'FASE 1'!H33+'FASE 1'!$I$4</f>
        <v>2.0833333333333332E-2</v>
      </c>
      <c r="C28" s="103">
        <f>'Matrículas Promoción'!C27</f>
        <v>0</v>
      </c>
      <c r="D28" s="103">
        <f>'Matrículas Promoción'!E27</f>
        <v>0</v>
      </c>
      <c r="E28" s="110">
        <f>'FASE 2'!G33</f>
        <v>0</v>
      </c>
      <c r="F28" s="172">
        <f>'FASE 2'!H33</f>
        <v>0</v>
      </c>
    </row>
    <row r="29" spans="1:6" ht="20.100000000000001" customHeight="1" x14ac:dyDescent="0.25">
      <c r="A29" s="94">
        <f>'Matrículas Promoción'!A28</f>
        <v>0</v>
      </c>
      <c r="B29" s="102">
        <f>+'FASE 1'!H34+'FASE 1'!$I$4</f>
        <v>2.0833333333333332E-2</v>
      </c>
      <c r="C29" s="103">
        <f>'Matrículas Promoción'!C28</f>
        <v>0</v>
      </c>
      <c r="D29" s="103">
        <f>'Matrículas Promoción'!E28</f>
        <v>0</v>
      </c>
      <c r="E29" s="110">
        <f>'FASE 2'!G34</f>
        <v>0</v>
      </c>
      <c r="F29" s="172">
        <f>'FASE 2'!H34</f>
        <v>0</v>
      </c>
    </row>
    <row r="30" spans="1:6" ht="20.100000000000001" customHeight="1" x14ac:dyDescent="0.25">
      <c r="A30" s="94">
        <f>'Matrículas Promoción'!A29</f>
        <v>0</v>
      </c>
      <c r="B30" s="102">
        <f>+'FASE 1'!H35+'FASE 1'!$I$4</f>
        <v>2.0833333333333332E-2</v>
      </c>
      <c r="C30" s="103">
        <f>'Matrículas Promoción'!C29</f>
        <v>0</v>
      </c>
      <c r="D30" s="103">
        <f>'Matrículas Promoción'!E29</f>
        <v>0</v>
      </c>
      <c r="E30" s="110">
        <f>'FASE 2'!G35</f>
        <v>0</v>
      </c>
      <c r="F30" s="172">
        <f>'FASE 2'!H35</f>
        <v>0</v>
      </c>
    </row>
    <row r="31" spans="1:6" ht="20.100000000000001" customHeight="1" x14ac:dyDescent="0.25">
      <c r="A31" s="94">
        <f>'Matrículas Promoción'!A30</f>
        <v>0</v>
      </c>
      <c r="B31" s="102">
        <f>+'FASE 1'!H36+'FASE 1'!$I$4</f>
        <v>2.0833333333333332E-2</v>
      </c>
      <c r="C31" s="103">
        <f>'Matrículas Promoción'!C30</f>
        <v>0</v>
      </c>
      <c r="D31" s="103">
        <f>'Matrículas Promoción'!E30</f>
        <v>0</v>
      </c>
      <c r="E31" s="110">
        <f>'FASE 2'!G36</f>
        <v>0</v>
      </c>
      <c r="F31" s="172">
        <f>'FASE 2'!H36</f>
        <v>0</v>
      </c>
    </row>
    <row r="32" spans="1:6" ht="20.100000000000001" customHeight="1" x14ac:dyDescent="0.25">
      <c r="A32" s="94">
        <f>'Matrículas Promoción'!A31</f>
        <v>0</v>
      </c>
      <c r="B32" s="102">
        <f>+'FASE 1'!H37+'FASE 1'!$I$4</f>
        <v>2.0833333333333332E-2</v>
      </c>
      <c r="C32" s="103">
        <f>'Matrículas Promoción'!C31</f>
        <v>0</v>
      </c>
      <c r="D32" s="103">
        <f>'Matrículas Promoción'!E31</f>
        <v>0</v>
      </c>
      <c r="E32" s="110">
        <f>'FASE 2'!G37</f>
        <v>0</v>
      </c>
      <c r="F32" s="172">
        <f>'FASE 2'!H37</f>
        <v>0</v>
      </c>
    </row>
    <row r="33" spans="1:6" ht="20.100000000000001" customHeight="1" x14ac:dyDescent="0.25">
      <c r="A33" s="94">
        <f>'Matrículas Promoción'!A32</f>
        <v>0</v>
      </c>
      <c r="B33" s="102">
        <f>+'FASE 1'!H38+'FASE 1'!$I$4</f>
        <v>2.0833333333333332E-2</v>
      </c>
      <c r="C33" s="103">
        <f>'Matrículas Promoción'!C32</f>
        <v>0</v>
      </c>
      <c r="D33" s="103">
        <f>'Matrículas Promoción'!E32</f>
        <v>0</v>
      </c>
      <c r="E33" s="110">
        <f>'FASE 2'!G38</f>
        <v>0</v>
      </c>
      <c r="F33" s="172">
        <f>'FASE 2'!H38</f>
        <v>0</v>
      </c>
    </row>
    <row r="34" spans="1:6" ht="20.100000000000001" customHeight="1" x14ac:dyDescent="0.25">
      <c r="A34" s="205">
        <f>'Matrículas Promoción'!A33</f>
        <v>0</v>
      </c>
      <c r="B34" s="110">
        <f>+'FASE 1'!H39+'FASE 1'!$I$4</f>
        <v>2.0833333333333332E-2</v>
      </c>
      <c r="C34" s="103">
        <f>'Matrículas Promoción'!C33</f>
        <v>0</v>
      </c>
      <c r="D34" s="103">
        <f>'Matrículas Promoción'!E33</f>
        <v>0</v>
      </c>
      <c r="E34" s="110">
        <f>'FASE 2'!G39</f>
        <v>0</v>
      </c>
      <c r="F34" s="225">
        <f>'FASE 2'!H39</f>
        <v>0</v>
      </c>
    </row>
    <row r="35" spans="1:6" ht="20.100000000000001" customHeight="1" x14ac:dyDescent="0.25">
      <c r="A35" s="205">
        <f>'Matrículas Promoción'!A34</f>
        <v>0</v>
      </c>
      <c r="B35" s="110">
        <f>+'FASE 1'!H40+'FASE 1'!$I$4</f>
        <v>2.0833333333333332E-2</v>
      </c>
      <c r="C35" s="103">
        <f>'Matrículas Promoción'!C34</f>
        <v>0</v>
      </c>
      <c r="D35" s="103">
        <f>'Matrículas Promoción'!E34</f>
        <v>0</v>
      </c>
      <c r="E35" s="110">
        <f>'FASE 2'!G40</f>
        <v>0</v>
      </c>
      <c r="F35" s="225">
        <f>'FASE 2'!H40</f>
        <v>0</v>
      </c>
    </row>
    <row r="36" spans="1:6" ht="20.100000000000001" customHeight="1" x14ac:dyDescent="0.25">
      <c r="A36" s="205">
        <f>'Matrículas Promoción'!A35</f>
        <v>0</v>
      </c>
      <c r="B36" s="110">
        <f>+'FASE 1'!H41+'FASE 1'!$I$4</f>
        <v>2.0833333333333332E-2</v>
      </c>
      <c r="C36" s="103">
        <f>'Matrículas Promoción'!C35</f>
        <v>0</v>
      </c>
      <c r="D36" s="103">
        <f>'Matrículas Promoción'!E35</f>
        <v>0</v>
      </c>
      <c r="E36" s="110">
        <f>'FASE 2'!G41</f>
        <v>0</v>
      </c>
      <c r="F36" s="225">
        <f>'FASE 2'!H41</f>
        <v>0</v>
      </c>
    </row>
    <row r="37" spans="1:6" ht="20.100000000000001" customHeight="1" x14ac:dyDescent="0.25">
      <c r="A37" s="205">
        <f>'Matrículas Promoción'!A36</f>
        <v>0</v>
      </c>
      <c r="B37" s="110">
        <f>+'FASE 1'!H42+'FASE 1'!$I$4</f>
        <v>2.0833333333333332E-2</v>
      </c>
      <c r="C37" s="103">
        <f>'Matrículas Promoción'!C36</f>
        <v>0</v>
      </c>
      <c r="D37" s="103">
        <f>'Matrículas Promoción'!E36</f>
        <v>0</v>
      </c>
      <c r="E37" s="110">
        <f>'FASE 2'!G42</f>
        <v>0</v>
      </c>
      <c r="F37" s="225">
        <f>'FASE 2'!H42</f>
        <v>0</v>
      </c>
    </row>
    <row r="38" spans="1:6" ht="20.100000000000001" customHeight="1" x14ac:dyDescent="0.25">
      <c r="A38" s="205">
        <f>'Matrículas Promoción'!A37</f>
        <v>0</v>
      </c>
      <c r="B38" s="110">
        <f>+'FASE 1'!H43+'FASE 1'!$I$4</f>
        <v>2.0833333333333332E-2</v>
      </c>
      <c r="C38" s="103">
        <f>'Matrículas Promoción'!C37</f>
        <v>0</v>
      </c>
      <c r="D38" s="103">
        <f>'Matrículas Promoción'!E37</f>
        <v>0</v>
      </c>
      <c r="E38" s="110">
        <f>'FASE 2'!G43</f>
        <v>0</v>
      </c>
      <c r="F38" s="225">
        <f>'FASE 2'!H43</f>
        <v>0</v>
      </c>
    </row>
    <row r="39" spans="1:6" ht="20.100000000000001" customHeight="1" x14ac:dyDescent="0.25">
      <c r="A39" s="205">
        <f>'Matrículas Promoción'!A38</f>
        <v>0</v>
      </c>
      <c r="B39" s="110">
        <f>+'FASE 1'!H44+'FASE 1'!$I$4</f>
        <v>2.0833333333333332E-2</v>
      </c>
      <c r="C39" s="103">
        <f>'Matrículas Promoción'!C38</f>
        <v>0</v>
      </c>
      <c r="D39" s="103">
        <f>'Matrículas Promoción'!E38</f>
        <v>0</v>
      </c>
      <c r="E39" s="110">
        <f>'FASE 2'!G44</f>
        <v>0</v>
      </c>
      <c r="F39" s="225">
        <f>'FASE 2'!H44</f>
        <v>0</v>
      </c>
    </row>
    <row r="40" spans="1:6" ht="20.100000000000001" customHeight="1" x14ac:dyDescent="0.25">
      <c r="A40" s="205">
        <f>'Matrículas Promoción'!A39</f>
        <v>0</v>
      </c>
      <c r="B40" s="110">
        <f>+'FASE 1'!H45+'FASE 1'!$I$4</f>
        <v>2.0833333333333332E-2</v>
      </c>
      <c r="C40" s="103">
        <f>'Matrículas Promoción'!C39</f>
        <v>0</v>
      </c>
      <c r="D40" s="103">
        <f>'Matrículas Promoción'!E39</f>
        <v>0</v>
      </c>
      <c r="E40" s="110">
        <f>'FASE 2'!G45</f>
        <v>0</v>
      </c>
      <c r="F40" s="225">
        <f>'FASE 2'!H45</f>
        <v>0</v>
      </c>
    </row>
    <row r="41" spans="1:6" ht="20.100000000000001" customHeight="1" x14ac:dyDescent="0.25">
      <c r="A41" s="205">
        <f>'Matrículas Promoción'!A40</f>
        <v>0</v>
      </c>
      <c r="B41" s="110">
        <f>+'FASE 1'!H46+'FASE 1'!$I$4</f>
        <v>2.0833333333333332E-2</v>
      </c>
      <c r="C41" s="103">
        <f>'Matrículas Promoción'!C40</f>
        <v>0</v>
      </c>
      <c r="D41" s="103">
        <f>'Matrículas Promoción'!E40</f>
        <v>0</v>
      </c>
      <c r="E41" s="110">
        <f>'FASE 2'!G46</f>
        <v>0</v>
      </c>
      <c r="F41" s="225">
        <f>'FASE 2'!H46</f>
        <v>0</v>
      </c>
    </row>
    <row r="42" spans="1:6" ht="20.100000000000001" customHeight="1" x14ac:dyDescent="0.25">
      <c r="A42" s="205">
        <f>'Matrículas Promoción'!A41</f>
        <v>0</v>
      </c>
      <c r="B42" s="110">
        <f>+'FASE 1'!H47+'FASE 1'!$I$4</f>
        <v>2.0833333333333332E-2</v>
      </c>
      <c r="C42" s="103">
        <f>'Matrículas Promoción'!C41</f>
        <v>0</v>
      </c>
      <c r="D42" s="103">
        <f>'Matrículas Promoción'!E41</f>
        <v>0</v>
      </c>
      <c r="E42" s="110">
        <f>'FASE 2'!G47</f>
        <v>0</v>
      </c>
      <c r="F42" s="225">
        <f>'FASE 2'!H47</f>
        <v>0</v>
      </c>
    </row>
    <row r="43" spans="1:6" ht="20.100000000000001" customHeight="1" thickBot="1" x14ac:dyDescent="0.3">
      <c r="A43" s="206">
        <f>'Matrículas Promoción'!A42</f>
        <v>0</v>
      </c>
      <c r="B43" s="111">
        <f>+'FASE 1'!H48+'FASE 1'!$I$4</f>
        <v>2.0833333333333332E-2</v>
      </c>
      <c r="C43" s="104">
        <f>'Matrículas Promoción'!C42</f>
        <v>0</v>
      </c>
      <c r="D43" s="104">
        <f>'Matrículas Promoción'!E42</f>
        <v>0</v>
      </c>
      <c r="E43" s="111">
        <f>'FASE 2'!G48</f>
        <v>0</v>
      </c>
      <c r="F43" s="229">
        <f>'FASE 2'!H48</f>
        <v>0</v>
      </c>
    </row>
    <row r="44" spans="1:6" ht="13.5" thickTop="1" x14ac:dyDescent="0.2"/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28" type="noConversion"/>
  <printOptions horizontalCentered="1"/>
  <pageMargins left="0.15748031496062992" right="0.15748031496062992" top="1.2204724409448819" bottom="0.47244094488188981" header="0.27559055118110237" footer="0"/>
  <pageSetup paperSize="9" scale="70" orientation="landscape" horizontalDpi="4294967292" r:id="rId1"/>
  <headerFooter alignWithMargins="0">
    <oddHeader xml:space="preserve">&amp;L&amp;G&amp;C&amp;"Arial,Negrita"&amp;16
V RAID CLub Hípico el Corzo 2012
CETP&amp;R&amp;"Arial Black,Normal"&amp;12&amp;G
&amp;D 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showGridLines="0" tabSelected="1" zoomScale="80" zoomScaleNormal="80" zoomScaleSheetLayoutView="90" workbookViewId="0">
      <selection activeCell="E18" sqref="E18"/>
    </sheetView>
  </sheetViews>
  <sheetFormatPr baseColWidth="10" defaultRowHeight="12.75" x14ac:dyDescent="0.2"/>
  <cols>
    <col min="1" max="1" width="4.85546875" style="2" customWidth="1"/>
    <col min="2" max="2" width="6.42578125" style="2" customWidth="1"/>
    <col min="3" max="3" width="9.7109375" style="2" customWidth="1"/>
    <col min="4" max="4" width="27.7109375" customWidth="1"/>
    <col min="5" max="5" width="9.7109375" customWidth="1"/>
    <col min="6" max="6" width="27.7109375" customWidth="1"/>
    <col min="7" max="7" width="8" customWidth="1"/>
    <col min="8" max="8" width="8.7109375" customWidth="1"/>
    <col min="9" max="9" width="7.140625" customWidth="1"/>
    <col min="10" max="10" width="7.7109375" customWidth="1"/>
    <col min="11" max="11" width="8.5703125" customWidth="1"/>
    <col min="12" max="12" width="8.140625" customWidth="1"/>
    <col min="13" max="13" width="9.28515625" customWidth="1"/>
    <col min="14" max="14" width="7.7109375" customWidth="1"/>
    <col min="15" max="16" width="8.140625" customWidth="1"/>
    <col min="17" max="17" width="7" customWidth="1"/>
    <col min="18" max="18" width="7.28515625" customWidth="1"/>
    <col min="19" max="19" width="8.7109375" customWidth="1"/>
    <col min="20" max="20" width="8.140625" customWidth="1"/>
  </cols>
  <sheetData>
    <row r="1" spans="1:20" ht="20.25" customHeight="1" thickTop="1" thickBot="1" x14ac:dyDescent="0.35">
      <c r="A1" s="388" t="s">
        <v>22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90"/>
    </row>
    <row r="2" spans="1:20" ht="15" customHeight="1" thickTop="1" x14ac:dyDescent="0.2">
      <c r="A2" s="391" t="s">
        <v>21</v>
      </c>
      <c r="B2" s="393" t="s">
        <v>9</v>
      </c>
      <c r="C2" s="397" t="s">
        <v>95</v>
      </c>
      <c r="D2" s="395" t="s">
        <v>0</v>
      </c>
      <c r="E2" s="399" t="s">
        <v>94</v>
      </c>
      <c r="F2" s="395" t="s">
        <v>1</v>
      </c>
      <c r="G2" s="386" t="s">
        <v>79</v>
      </c>
      <c r="H2" s="386" t="s">
        <v>84</v>
      </c>
      <c r="I2" s="386" t="s">
        <v>88</v>
      </c>
      <c r="J2" s="386" t="s">
        <v>89</v>
      </c>
      <c r="K2" s="386" t="s">
        <v>77</v>
      </c>
      <c r="L2" s="386" t="s">
        <v>78</v>
      </c>
      <c r="M2" s="386" t="s">
        <v>81</v>
      </c>
      <c r="N2" s="386" t="s">
        <v>90</v>
      </c>
      <c r="O2" s="386" t="s">
        <v>91</v>
      </c>
      <c r="P2" s="386" t="s">
        <v>80</v>
      </c>
      <c r="Q2" s="386" t="s">
        <v>82</v>
      </c>
      <c r="R2" s="386" t="s">
        <v>83</v>
      </c>
      <c r="S2" s="386" t="s">
        <v>85</v>
      </c>
      <c r="T2" s="386" t="s">
        <v>92</v>
      </c>
    </row>
    <row r="3" spans="1:20" ht="23.25" customHeight="1" thickBot="1" x14ac:dyDescent="0.25">
      <c r="A3" s="392"/>
      <c r="B3" s="394"/>
      <c r="C3" s="398"/>
      <c r="D3" s="396"/>
      <c r="E3" s="400"/>
      <c r="F3" s="396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</row>
    <row r="4" spans="1:20" ht="17.100000000000001" customHeight="1" thickTop="1" x14ac:dyDescent="0.25">
      <c r="A4" s="94">
        <v>2</v>
      </c>
      <c r="B4" s="221">
        <f>'Matrículas Promoción'!A3</f>
        <v>149</v>
      </c>
      <c r="C4" s="342">
        <f>'Matrículas Promoción'!B3</f>
        <v>0</v>
      </c>
      <c r="D4" s="113" t="str">
        <f>'Matrículas Promoción'!C3</f>
        <v>JESUS RUIZ ROJAS</v>
      </c>
      <c r="E4" s="113">
        <f>'Matrículas Promoción'!D3</f>
        <v>0</v>
      </c>
      <c r="F4" s="113" t="str">
        <f>'Matrículas Promoción'!E3</f>
        <v>MULAN RS</v>
      </c>
      <c r="G4" s="114">
        <f>'FASE 1'!I9</f>
        <v>5.6446759259259238E-2</v>
      </c>
      <c r="H4" s="114">
        <f>'FASE 1'!T9</f>
        <v>5.7083333333333319E-2</v>
      </c>
      <c r="I4" s="177">
        <f>'FASE 1'!R9</f>
        <v>14.763174082427723</v>
      </c>
      <c r="J4" s="177">
        <f>'FASE 1'!S9</f>
        <v>14.598540145985401</v>
      </c>
      <c r="K4" s="114">
        <f>'FASE 1'!N9</f>
        <v>6.3657407407408106E-4</v>
      </c>
      <c r="L4" s="114">
        <f>'FASE 2'!I9</f>
        <v>5.7222222222222285E-2</v>
      </c>
      <c r="M4" s="114">
        <f>'FASE 2'!T9</f>
        <v>5.7708333333333361E-2</v>
      </c>
      <c r="N4" s="177">
        <f>'FASE 2'!R9</f>
        <v>14.563106796116505</v>
      </c>
      <c r="O4" s="177">
        <f>'FASE 2'!S9</f>
        <v>14.440433212996389</v>
      </c>
      <c r="P4" s="114">
        <f>'FASE 2'!N9</f>
        <v>4.8611111111107608E-4</v>
      </c>
      <c r="Q4" s="177">
        <f>+('FASE 1'!R9+'FASE 2'!R9)/2</f>
        <v>14.663140439272114</v>
      </c>
      <c r="R4" s="119">
        <f>+('FASE 1'!S9+'FASE 2'!S9)/2</f>
        <v>14.519486679490896</v>
      </c>
      <c r="S4" s="336">
        <f>G4+L4</f>
        <v>0.11366898148148152</v>
      </c>
      <c r="T4" s="105">
        <f>H4+M4</f>
        <v>0.11479166666666668</v>
      </c>
    </row>
    <row r="5" spans="1:20" ht="17.100000000000001" customHeight="1" x14ac:dyDescent="0.25">
      <c r="A5" s="478" t="s">
        <v>120</v>
      </c>
      <c r="B5" s="221">
        <f>'Matrículas Promoción'!A4</f>
        <v>146</v>
      </c>
      <c r="C5" s="342">
        <f>'Matrículas Promoción'!B4</f>
        <v>0</v>
      </c>
      <c r="D5" s="113" t="str">
        <f>'Matrículas Promoción'!C4</f>
        <v>GONZALO ALONSO</v>
      </c>
      <c r="E5" s="113">
        <f>'Matrículas Promoción'!D4</f>
        <v>0</v>
      </c>
      <c r="F5" s="113" t="str">
        <f>'Matrículas Promoción'!E4</f>
        <v>ARABIA</v>
      </c>
      <c r="G5" s="114">
        <f>'FASE 1'!I10</f>
        <v>5.6365740740740744E-2</v>
      </c>
      <c r="H5" s="114">
        <f>'FASE 1'!T10</f>
        <v>5.7175925925925908E-2</v>
      </c>
      <c r="I5" s="177">
        <f>'FASE 1'!R10</f>
        <v>14.784394250513348</v>
      </c>
      <c r="J5" s="177">
        <f>'FASE 1'!S10</f>
        <v>14.574898785425102</v>
      </c>
      <c r="K5" s="114">
        <f>'FASE 1'!N10</f>
        <v>8.101851851851638E-4</v>
      </c>
      <c r="L5" s="114">
        <f>'FASE 2'!I10</f>
        <v>5.7141203703703791E-2</v>
      </c>
      <c r="M5" s="114">
        <f>'FASE 2'!T10</f>
        <v>5.7523148148148184E-2</v>
      </c>
      <c r="N5" s="177">
        <f>'FASE 2'!R10</f>
        <v>14.583755316994125</v>
      </c>
      <c r="O5" s="177">
        <f>'FASE 2'!S10</f>
        <v>14.486921529175051</v>
      </c>
      <c r="P5" s="114">
        <f>'FASE 2'!N10</f>
        <v>3.8194444444439313E-4</v>
      </c>
      <c r="Q5" s="177">
        <f>+('FASE 1'!R10+'FASE 2'!R10)/2</f>
        <v>14.684074783753736</v>
      </c>
      <c r="R5" s="119">
        <f>+('FASE 1'!S10+'FASE 2'!S10)/2</f>
        <v>14.530910157300077</v>
      </c>
      <c r="S5" s="336">
        <f t="shared" ref="S5:S12" si="0">G5+L5</f>
        <v>0.11350694444444454</v>
      </c>
      <c r="T5" s="105">
        <f t="shared" ref="T5:T12" si="1">H5+M5</f>
        <v>0.11469907407407409</v>
      </c>
    </row>
    <row r="6" spans="1:20" ht="17.100000000000001" customHeight="1" x14ac:dyDescent="0.25">
      <c r="A6" s="455"/>
      <c r="B6" s="471">
        <f>'Matrículas Promoción'!A5</f>
        <v>147</v>
      </c>
      <c r="C6" s="472">
        <f>'Matrículas Promoción'!B5</f>
        <v>0</v>
      </c>
      <c r="D6" s="463" t="str">
        <f>'Matrículas Promoción'!C5</f>
        <v>ELENA COBOS ALONSO</v>
      </c>
      <c r="E6" s="463">
        <f>'Matrículas Promoción'!D5</f>
        <v>0</v>
      </c>
      <c r="F6" s="463" t="str">
        <f>'Matrículas Promoción'!E5</f>
        <v>NANCY</v>
      </c>
      <c r="G6" s="473">
        <f>'FASE 1'!I11</f>
        <v>-0.42708333333333331</v>
      </c>
      <c r="H6" s="473">
        <f>'FASE 1'!T11</f>
        <v>1.0208333333333333</v>
      </c>
      <c r="I6" s="474" t="e">
        <f>'FASE 1'!R11</f>
        <v>#NUM!</v>
      </c>
      <c r="J6" s="474" t="e">
        <f>'FASE 1'!S11</f>
        <v>#NUM!</v>
      </c>
      <c r="K6" s="473">
        <f>'FASE 1'!N11</f>
        <v>0</v>
      </c>
      <c r="L6" s="473">
        <f>'FASE 2'!I11</f>
        <v>-2.0833333333333332E-2</v>
      </c>
      <c r="M6" s="473">
        <f>'FASE 2'!T11</f>
        <v>0.20833333333333329</v>
      </c>
      <c r="N6" s="474" t="e">
        <f>'FASE 2'!R11</f>
        <v>#NUM!</v>
      </c>
      <c r="O6" s="474" t="e">
        <f>'FASE 2'!S11</f>
        <v>#NUM!</v>
      </c>
      <c r="P6" s="473">
        <f>'FASE 2'!N11</f>
        <v>0</v>
      </c>
      <c r="Q6" s="474" t="e">
        <f>+('FASE 1'!R11+'FASE 2'!R11)/2</f>
        <v>#NUM!</v>
      </c>
      <c r="R6" s="475" t="e">
        <f>+('FASE 1'!S11+'FASE 2'!S11)/2</f>
        <v>#NUM!</v>
      </c>
      <c r="S6" s="476">
        <f t="shared" si="0"/>
        <v>-0.44791666666666663</v>
      </c>
      <c r="T6" s="477">
        <f t="shared" si="1"/>
        <v>1.2291666666666665</v>
      </c>
    </row>
    <row r="7" spans="1:20" ht="17.100000000000001" customHeight="1" x14ac:dyDescent="0.25">
      <c r="A7" s="94">
        <v>3</v>
      </c>
      <c r="B7" s="221">
        <f>'Matrículas Promoción'!A6</f>
        <v>131</v>
      </c>
      <c r="C7" s="342">
        <f>'Matrículas Promoción'!B6</f>
        <v>0</v>
      </c>
      <c r="D7" s="113" t="str">
        <f>'Matrículas Promoción'!C6</f>
        <v>CARLOS CUNHA</v>
      </c>
      <c r="E7" s="113">
        <f>'Matrículas Promoción'!D6</f>
        <v>0</v>
      </c>
      <c r="F7" s="113" t="str">
        <f>'Matrículas Promoción'!E6</f>
        <v>JD DE RAPOSINHO</v>
      </c>
      <c r="G7" s="114">
        <f>'FASE 1'!I12</f>
        <v>5.6388888888888933E-2</v>
      </c>
      <c r="H7" s="114">
        <f>'FASE 1'!T12</f>
        <v>5.7986111111111183E-2</v>
      </c>
      <c r="I7" s="177">
        <f>'FASE 1'!R12</f>
        <v>14.77832512315271</v>
      </c>
      <c r="J7" s="177">
        <f>'FASE 1'!S12</f>
        <v>14.37125748502994</v>
      </c>
      <c r="K7" s="114">
        <f>'FASE 1'!N12</f>
        <v>1.5972222222222499E-3</v>
      </c>
      <c r="L7" s="114">
        <f>'FASE 2'!I12</f>
        <v>5.6481481481481466E-2</v>
      </c>
      <c r="M7" s="114">
        <f>'FASE 2'!T12</f>
        <v>5.7905092592592577E-2</v>
      </c>
      <c r="N7" s="177">
        <f>'FASE 2'!R12</f>
        <v>14.754098360655737</v>
      </c>
      <c r="O7" s="177">
        <f>'FASE 2'!S12</f>
        <v>14.391365180891466</v>
      </c>
      <c r="P7" s="114">
        <f>'FASE 2'!N12</f>
        <v>1.4236111111111116E-3</v>
      </c>
      <c r="Q7" s="177">
        <f>+('FASE 1'!R12+'FASE 2'!R12)/2</f>
        <v>14.766211741904224</v>
      </c>
      <c r="R7" s="119">
        <f>+('FASE 1'!S12+'FASE 2'!S12)/2</f>
        <v>14.381311332960703</v>
      </c>
      <c r="S7" s="336">
        <f t="shared" si="0"/>
        <v>0.1128703703703704</v>
      </c>
      <c r="T7" s="105">
        <f t="shared" si="1"/>
        <v>0.11589120370370376</v>
      </c>
    </row>
    <row r="8" spans="1:20" ht="17.100000000000001" customHeight="1" x14ac:dyDescent="0.25">
      <c r="A8" s="94">
        <v>5</v>
      </c>
      <c r="B8" s="221">
        <f>'Matrículas Promoción'!A7</f>
        <v>128</v>
      </c>
      <c r="C8" s="342">
        <f>'Matrículas Promoción'!B7</f>
        <v>0</v>
      </c>
      <c r="D8" s="113" t="str">
        <f>'Matrículas Promoción'!C7</f>
        <v>MARISA BOTE</v>
      </c>
      <c r="E8" s="113">
        <f>'Matrículas Promoción'!D7</f>
        <v>0</v>
      </c>
      <c r="F8" s="113" t="str">
        <f>'Matrículas Promoción'!E7</f>
        <v>DANDOLO DB</v>
      </c>
      <c r="G8" s="114">
        <f>'FASE 1'!I13</f>
        <v>5.6377314814814783E-2</v>
      </c>
      <c r="H8" s="114">
        <f>'FASE 1'!T13</f>
        <v>6.090277777777775E-2</v>
      </c>
      <c r="I8" s="177">
        <f>'FASE 1'!R13</f>
        <v>14.78135906384726</v>
      </c>
      <c r="J8" s="177">
        <f>'FASE 1'!S13</f>
        <v>13.683010262257696</v>
      </c>
      <c r="K8" s="114">
        <f>'FASE 1'!N13</f>
        <v>4.5254629629629672E-3</v>
      </c>
      <c r="L8" s="114">
        <f>'FASE 2'!I13</f>
        <v>5.7476851851851918E-2</v>
      </c>
      <c r="M8" s="114">
        <f>'FASE 2'!T13</f>
        <v>6.0069444444444509E-2</v>
      </c>
      <c r="N8" s="177">
        <f>'FASE 2'!R13</f>
        <v>14.49859041482078</v>
      </c>
      <c r="O8" s="177">
        <f>'FASE 2'!S13</f>
        <v>13.872832369942197</v>
      </c>
      <c r="P8" s="114">
        <f>'FASE 2'!N13</f>
        <v>2.5925925925925908E-3</v>
      </c>
      <c r="Q8" s="177">
        <f>+('FASE 1'!R13+'FASE 2'!R13)/2</f>
        <v>14.63997473933402</v>
      </c>
      <c r="R8" s="119">
        <f>+('FASE 1'!S13+'FASE 2'!S13)/2</f>
        <v>13.777921316099945</v>
      </c>
      <c r="S8" s="336">
        <f t="shared" si="0"/>
        <v>0.1138541666666667</v>
      </c>
      <c r="T8" s="105">
        <f t="shared" si="1"/>
        <v>0.12097222222222226</v>
      </c>
    </row>
    <row r="9" spans="1:20" ht="17.100000000000001" customHeight="1" x14ac:dyDescent="0.25">
      <c r="A9" s="94">
        <v>4</v>
      </c>
      <c r="B9" s="221">
        <f>'Matrículas Promoción'!A8</f>
        <v>127</v>
      </c>
      <c r="C9" s="342">
        <f>'Matrículas Promoción'!B8</f>
        <v>0</v>
      </c>
      <c r="D9" s="113" t="str">
        <f>'Matrículas Promoción'!C8</f>
        <v>HUGO MUACHO</v>
      </c>
      <c r="E9" s="113">
        <f>'Matrículas Promoción'!D8</f>
        <v>0</v>
      </c>
      <c r="F9" s="113" t="str">
        <f>'Matrículas Promoción'!E8</f>
        <v>ZARZAMORA DB</v>
      </c>
      <c r="G9" s="114">
        <f>'FASE 1'!I14</f>
        <v>5.6400462962962972E-2</v>
      </c>
      <c r="H9" s="114">
        <f>'FASE 1'!T14</f>
        <v>6.0972222222222205E-2</v>
      </c>
      <c r="I9" s="177">
        <f>'FASE 1'!R14</f>
        <v>14.775292427662631</v>
      </c>
      <c r="J9" s="177">
        <f>'FASE 1'!S14</f>
        <v>13.66742596810934</v>
      </c>
      <c r="K9" s="114">
        <f>'FASE 1'!N14</f>
        <v>4.5717592592592338E-3</v>
      </c>
      <c r="L9" s="114">
        <f>'FASE 2'!I14</f>
        <v>5.7418981481481501E-2</v>
      </c>
      <c r="M9" s="114">
        <f>'FASE 2'!T14</f>
        <v>5.9942129629629637E-2</v>
      </c>
      <c r="N9" s="177">
        <f>'FASE 2'!R14</f>
        <v>14.513202983269503</v>
      </c>
      <c r="O9" s="177">
        <f>'FASE 2'!S14</f>
        <v>13.902297740876618</v>
      </c>
      <c r="P9" s="114">
        <f>'FASE 2'!N14</f>
        <v>2.5231481481481355E-3</v>
      </c>
      <c r="Q9" s="177">
        <f>+('FASE 1'!R14+'FASE 2'!R14)/2</f>
        <v>14.644247705466068</v>
      </c>
      <c r="R9" s="119">
        <f>+('FASE 1'!S14+'FASE 2'!S14)/2</f>
        <v>13.784861854492979</v>
      </c>
      <c r="S9" s="336">
        <f t="shared" si="0"/>
        <v>0.11381944444444447</v>
      </c>
      <c r="T9" s="105">
        <f t="shared" si="1"/>
        <v>0.12091435185185184</v>
      </c>
    </row>
    <row r="10" spans="1:20" ht="17.100000000000001" customHeight="1" x14ac:dyDescent="0.25">
      <c r="A10" s="455"/>
      <c r="B10" s="471">
        <f>'Matrículas Promoción'!A9</f>
        <v>126</v>
      </c>
      <c r="C10" s="472">
        <f>'Matrículas Promoción'!B9</f>
        <v>0</v>
      </c>
      <c r="D10" s="463" t="str">
        <f>'Matrículas Promoción'!C9</f>
        <v>ALVARO SANCHEZ RICO</v>
      </c>
      <c r="E10" s="463">
        <f>'Matrículas Promoción'!D9</f>
        <v>0</v>
      </c>
      <c r="F10" s="463" t="str">
        <f>'Matrículas Promoción'!E9</f>
        <v>INOCENTE</v>
      </c>
      <c r="G10" s="473">
        <f>'FASE 1'!I15</f>
        <v>7.060185185185186E-2</v>
      </c>
      <c r="H10" s="473">
        <f>'FASE 1'!T15</f>
        <v>-0.42708333333333331</v>
      </c>
      <c r="I10" s="474">
        <f>'FASE 1'!R15</f>
        <v>11.803278688524591</v>
      </c>
      <c r="J10" s="474" t="e">
        <f>'FASE 1'!S15</f>
        <v>#NUM!</v>
      </c>
      <c r="K10" s="473">
        <f>'FASE 1'!N15</f>
        <v>-0.49768518518518517</v>
      </c>
      <c r="L10" s="473">
        <f>'FASE 2'!I15</f>
        <v>-2.0833333333333332E-2</v>
      </c>
      <c r="M10" s="473">
        <f>'FASE 2'!T15</f>
        <v>0.20833333333333329</v>
      </c>
      <c r="N10" s="474" t="e">
        <f>'FASE 2'!R15</f>
        <v>#NUM!</v>
      </c>
      <c r="O10" s="474" t="e">
        <f>'FASE 2'!S15</f>
        <v>#NUM!</v>
      </c>
      <c r="P10" s="473">
        <f>'FASE 2'!N15</f>
        <v>0</v>
      </c>
      <c r="Q10" s="474" t="e">
        <f>+('FASE 1'!R15+'FASE 2'!R15)/2</f>
        <v>#NUM!</v>
      </c>
      <c r="R10" s="475" t="e">
        <f>+('FASE 1'!S15+'FASE 2'!S15)/2</f>
        <v>#NUM!</v>
      </c>
      <c r="S10" s="476">
        <f t="shared" si="0"/>
        <v>4.9768518518518531E-2</v>
      </c>
      <c r="T10" s="477">
        <f t="shared" si="1"/>
        <v>-0.21875000000000003</v>
      </c>
    </row>
    <row r="11" spans="1:20" ht="17.100000000000001" customHeight="1" x14ac:dyDescent="0.25">
      <c r="A11" s="94">
        <v>6</v>
      </c>
      <c r="B11" s="221">
        <f>'Matrículas Promoción'!A10</f>
        <v>125</v>
      </c>
      <c r="C11" s="342">
        <f>'Matrículas Promoción'!B10</f>
        <v>0</v>
      </c>
      <c r="D11" s="113" t="str">
        <f>'Matrículas Promoción'!C10</f>
        <v>AURORA TORRES</v>
      </c>
      <c r="E11" s="113">
        <f>'Matrículas Promoción'!D10</f>
        <v>0</v>
      </c>
      <c r="F11" s="113" t="str">
        <f>'Matrículas Promoción'!E10</f>
        <v>MARACA ALB</v>
      </c>
      <c r="G11" s="114">
        <f>'FASE 1'!I16</f>
        <v>6.2986111111111132E-2</v>
      </c>
      <c r="H11" s="114">
        <f>'FASE 1'!T16</f>
        <v>6.8333333333333357E-2</v>
      </c>
      <c r="I11" s="177">
        <f>'FASE 1'!R16</f>
        <v>13.230429988974642</v>
      </c>
      <c r="J11" s="177">
        <f>'FASE 1'!S16</f>
        <v>12.195121951219512</v>
      </c>
      <c r="K11" s="114">
        <f>'FASE 1'!N16</f>
        <v>5.3472222222222254E-3</v>
      </c>
      <c r="L11" s="114">
        <f>'FASE 2'!I16</f>
        <v>6.4884259259259336E-2</v>
      </c>
      <c r="M11" s="114">
        <f>'FASE 2'!T16</f>
        <v>6.740740740740736E-2</v>
      </c>
      <c r="N11" s="177">
        <f>'FASE 2'!R16</f>
        <v>12.843382090617196</v>
      </c>
      <c r="O11" s="177">
        <f>'FASE 2'!S16</f>
        <v>12.362637362637363</v>
      </c>
      <c r="P11" s="114">
        <f>'FASE 2'!N16</f>
        <v>2.5231481481480245E-3</v>
      </c>
      <c r="Q11" s="177">
        <f>+('FASE 1'!R16+'FASE 2'!R16)/2</f>
        <v>13.03690603979592</v>
      </c>
      <c r="R11" s="119">
        <f>+('FASE 1'!S16+'FASE 2'!S16)/2</f>
        <v>12.278879656928439</v>
      </c>
      <c r="S11" s="336">
        <f t="shared" si="0"/>
        <v>0.12787037037037047</v>
      </c>
      <c r="T11" s="105">
        <f t="shared" si="1"/>
        <v>0.13574074074074072</v>
      </c>
    </row>
    <row r="12" spans="1:20" ht="17.100000000000001" customHeight="1" x14ac:dyDescent="0.25">
      <c r="A12" s="94">
        <v>7</v>
      </c>
      <c r="B12" s="221">
        <f>'Matrículas Promoción'!A11</f>
        <v>129</v>
      </c>
      <c r="C12" s="342">
        <f>'Matrículas Promoción'!B11</f>
        <v>0</v>
      </c>
      <c r="D12" s="113" t="str">
        <f>'Matrículas Promoción'!C11</f>
        <v>FERNANDO ALBARRAN</v>
      </c>
      <c r="E12" s="113">
        <f>'Matrículas Promoción'!D11</f>
        <v>0</v>
      </c>
      <c r="F12" s="113" t="str">
        <f>'Matrículas Promoción'!E11</f>
        <v>LUANDA LB</v>
      </c>
      <c r="G12" s="114">
        <f>'FASE 1'!I17</f>
        <v>6.299768518518517E-2</v>
      </c>
      <c r="H12" s="114">
        <f>'FASE 1'!T17</f>
        <v>6.8321759259259263E-2</v>
      </c>
      <c r="I12" s="177">
        <f>'FASE 1'!R17</f>
        <v>13.227999265111151</v>
      </c>
      <c r="J12" s="177">
        <f>'FASE 1'!S17</f>
        <v>12.197187870574284</v>
      </c>
      <c r="K12" s="114">
        <f>'FASE 1'!N17</f>
        <v>5.3240740740740922E-3</v>
      </c>
      <c r="L12" s="114">
        <f>'FASE 2'!I17</f>
        <v>6.4872685185185186E-2</v>
      </c>
      <c r="M12" s="114">
        <f>'FASE 2'!T17</f>
        <v>6.7442129629629588E-2</v>
      </c>
      <c r="N12" s="177">
        <f>'FASE 2'!R17</f>
        <v>12.845673505798395</v>
      </c>
      <c r="O12" s="177">
        <f>'FASE 2'!S17</f>
        <v>12.356272524455123</v>
      </c>
      <c r="P12" s="114">
        <f>'FASE 2'!N17</f>
        <v>2.569444444444402E-3</v>
      </c>
      <c r="Q12" s="177">
        <f>+('FASE 1'!R17+'FASE 2'!R17)/2</f>
        <v>13.036836385454773</v>
      </c>
      <c r="R12" s="119">
        <f>+('FASE 1'!S17+'FASE 2'!S17)/2</f>
        <v>12.276730197514704</v>
      </c>
      <c r="S12" s="336">
        <f t="shared" si="0"/>
        <v>0.12787037037037036</v>
      </c>
      <c r="T12" s="105">
        <f t="shared" si="1"/>
        <v>0.13576388888888885</v>
      </c>
    </row>
    <row r="13" spans="1:20" ht="17.100000000000001" customHeight="1" x14ac:dyDescent="0.2">
      <c r="A13"/>
      <c r="B13"/>
      <c r="C13"/>
    </row>
    <row r="14" spans="1:20" ht="17.100000000000001" customHeight="1" x14ac:dyDescent="0.2">
      <c r="A14"/>
      <c r="B14"/>
      <c r="C14"/>
    </row>
    <row r="15" spans="1:20" ht="17.100000000000001" customHeight="1" x14ac:dyDescent="0.2">
      <c r="A15"/>
      <c r="B15"/>
      <c r="C15"/>
    </row>
    <row r="16" spans="1:20" ht="17.100000000000001" customHeight="1" x14ac:dyDescent="0.2">
      <c r="A16"/>
      <c r="B16"/>
      <c r="C16"/>
    </row>
    <row r="17" spans="1:3" ht="17.100000000000001" customHeight="1" x14ac:dyDescent="0.2">
      <c r="A17"/>
      <c r="B17"/>
      <c r="C17"/>
    </row>
    <row r="18" spans="1:3" ht="17.100000000000001" customHeight="1" x14ac:dyDescent="0.2">
      <c r="A18"/>
      <c r="B18"/>
      <c r="C18"/>
    </row>
    <row r="19" spans="1:3" ht="17.100000000000001" customHeight="1" x14ac:dyDescent="0.2">
      <c r="A19"/>
      <c r="B19"/>
      <c r="C19"/>
    </row>
    <row r="20" spans="1:3" ht="17.100000000000001" customHeight="1" x14ac:dyDescent="0.2">
      <c r="A20"/>
      <c r="B20"/>
      <c r="C20"/>
    </row>
    <row r="21" spans="1:3" ht="17.100000000000001" customHeight="1" x14ac:dyDescent="0.2">
      <c r="A21"/>
      <c r="B21"/>
      <c r="C21"/>
    </row>
    <row r="22" spans="1:3" ht="17.100000000000001" customHeight="1" x14ac:dyDescent="0.2">
      <c r="A22"/>
      <c r="B22"/>
      <c r="C22"/>
    </row>
    <row r="23" spans="1:3" ht="17.100000000000001" customHeight="1" x14ac:dyDescent="0.2">
      <c r="A23"/>
      <c r="B23"/>
      <c r="C23"/>
    </row>
    <row r="24" spans="1:3" ht="17.100000000000001" customHeight="1" x14ac:dyDescent="0.2">
      <c r="A24"/>
      <c r="B24"/>
      <c r="C24"/>
    </row>
    <row r="25" spans="1:3" ht="17.100000000000001" customHeight="1" x14ac:dyDescent="0.2">
      <c r="A25"/>
      <c r="B25"/>
      <c r="C25"/>
    </row>
    <row r="26" spans="1:3" ht="17.100000000000001" customHeight="1" x14ac:dyDescent="0.2">
      <c r="A26"/>
      <c r="B26"/>
      <c r="C26"/>
    </row>
    <row r="27" spans="1:3" ht="17.100000000000001" customHeight="1" x14ac:dyDescent="0.2">
      <c r="A27"/>
      <c r="B27"/>
      <c r="C27"/>
    </row>
    <row r="28" spans="1:3" ht="17.100000000000001" customHeight="1" x14ac:dyDescent="0.2">
      <c r="A28"/>
      <c r="B28"/>
      <c r="C28"/>
    </row>
    <row r="29" spans="1:3" ht="17.100000000000001" customHeight="1" x14ac:dyDescent="0.2">
      <c r="A29"/>
      <c r="B29"/>
      <c r="C29"/>
    </row>
    <row r="30" spans="1:3" ht="17.100000000000001" customHeight="1" x14ac:dyDescent="0.2">
      <c r="A30"/>
      <c r="B30"/>
      <c r="C30"/>
    </row>
    <row r="31" spans="1:3" ht="17.100000000000001" customHeight="1" x14ac:dyDescent="0.2">
      <c r="A31"/>
      <c r="B31"/>
      <c r="C31"/>
    </row>
    <row r="32" spans="1:3" ht="17.100000000000001" customHeight="1" x14ac:dyDescent="0.2">
      <c r="A32"/>
      <c r="B32"/>
      <c r="C32"/>
    </row>
    <row r="33" spans="1:3" ht="17.100000000000001" customHeight="1" x14ac:dyDescent="0.2">
      <c r="A33"/>
      <c r="B33"/>
      <c r="C33"/>
    </row>
    <row r="34" spans="1:3" ht="17.100000000000001" customHeight="1" x14ac:dyDescent="0.2">
      <c r="A34"/>
      <c r="B34"/>
      <c r="C34"/>
    </row>
    <row r="35" spans="1:3" ht="17.100000000000001" customHeight="1" x14ac:dyDescent="0.2">
      <c r="A35"/>
      <c r="B35"/>
      <c r="C35"/>
    </row>
    <row r="36" spans="1:3" ht="17.100000000000001" customHeight="1" x14ac:dyDescent="0.2">
      <c r="A36"/>
      <c r="B36"/>
      <c r="C36"/>
    </row>
    <row r="37" spans="1:3" ht="17.100000000000001" customHeight="1" x14ac:dyDescent="0.2">
      <c r="A37"/>
      <c r="B37"/>
      <c r="C37"/>
    </row>
  </sheetData>
  <mergeCells count="21">
    <mergeCell ref="A1:T1"/>
    <mergeCell ref="A2:A3"/>
    <mergeCell ref="B2:B3"/>
    <mergeCell ref="D2:D3"/>
    <mergeCell ref="F2:F3"/>
    <mergeCell ref="J2:J3"/>
    <mergeCell ref="C2:C3"/>
    <mergeCell ref="H2:H3"/>
    <mergeCell ref="R2:R3"/>
    <mergeCell ref="N2:N3"/>
    <mergeCell ref="P2:P3"/>
    <mergeCell ref="Q2:Q3"/>
    <mergeCell ref="E2:E3"/>
    <mergeCell ref="G2:G3"/>
    <mergeCell ref="T2:T3"/>
    <mergeCell ref="I2:I3"/>
    <mergeCell ref="M2:M3"/>
    <mergeCell ref="K2:K3"/>
    <mergeCell ref="S2:S3"/>
    <mergeCell ref="L2:L3"/>
    <mergeCell ref="O2:O3"/>
  </mergeCells>
  <phoneticPr fontId="0" type="noConversion"/>
  <pageMargins left="0.11811023622047245" right="0" top="1.4173228346456694" bottom="0.78740157480314965" header="0.35433070866141736" footer="0"/>
  <pageSetup paperSize="9" scale="75" orientation="landscape" horizontalDpi="300" verticalDpi="300" r:id="rId1"/>
  <headerFooter alignWithMargins="0">
    <oddHeader>&amp;L    &amp;G&amp;C&amp;"Arial,Negrita"&amp;14
XX RAID  El Corzo  
Copa Federación CET 40&amp;R&amp;"Arial,Negrita"&amp;11&amp;G
&amp;D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8"/>
  <sheetViews>
    <sheetView showGridLines="0" view="pageBreakPreview" topLeftCell="A190" zoomScaleNormal="100" zoomScaleSheetLayoutView="100" workbookViewId="0">
      <selection activeCell="B2" sqref="B2"/>
    </sheetView>
  </sheetViews>
  <sheetFormatPr baseColWidth="10" defaultRowHeight="12.75" x14ac:dyDescent="0.2"/>
  <cols>
    <col min="1" max="1" width="17.28515625" bestFit="1" customWidth="1"/>
    <col min="2" max="2" width="10.85546875" customWidth="1"/>
    <col min="3" max="3" width="5.42578125" customWidth="1"/>
    <col min="4" max="4" width="18.7109375" bestFit="1" customWidth="1"/>
    <col min="5" max="5" width="9.7109375" customWidth="1"/>
    <col min="6" max="6" width="22.85546875" customWidth="1"/>
    <col min="7" max="7" width="7.28515625" customWidth="1"/>
  </cols>
  <sheetData>
    <row r="1" spans="1:6" ht="48" customHeight="1" x14ac:dyDescent="0.2">
      <c r="B1" s="251" t="s">
        <v>99</v>
      </c>
      <c r="C1" s="251"/>
      <c r="D1" s="251"/>
    </row>
    <row r="2" spans="1:6" ht="13.5" thickBot="1" x14ac:dyDescent="0.25"/>
    <row r="3" spans="1:6" s="2" customFormat="1" ht="15.75" customHeight="1" thickBot="1" x14ac:dyDescent="0.25">
      <c r="A3" s="54" t="s">
        <v>9</v>
      </c>
      <c r="B3" s="407" t="s">
        <v>0</v>
      </c>
      <c r="C3" s="409"/>
      <c r="D3" s="408"/>
      <c r="E3" s="407" t="s">
        <v>1</v>
      </c>
      <c r="F3" s="408"/>
    </row>
    <row r="4" spans="1:6" s="53" customFormat="1" ht="29.25" customHeight="1" thickBot="1" x14ac:dyDescent="0.25">
      <c r="A4" s="55">
        <f>+'HOR (1)'!A5</f>
        <v>149</v>
      </c>
      <c r="B4" s="415" t="str">
        <f>+'HOR (1)'!C5</f>
        <v>JESUS RUIZ ROJAS</v>
      </c>
      <c r="C4" s="416"/>
      <c r="D4" s="417"/>
      <c r="E4" s="413" t="str">
        <f>+'HOR (1)'!D5</f>
        <v>MULAN RS</v>
      </c>
      <c r="F4" s="414"/>
    </row>
    <row r="5" spans="1:6" s="253" customFormat="1" ht="15.75" customHeight="1" thickBot="1" x14ac:dyDescent="0.25">
      <c r="A5" s="343"/>
      <c r="B5" s="401" t="s">
        <v>96</v>
      </c>
      <c r="C5" s="402"/>
      <c r="D5" s="343">
        <f>'Matrículas Promoción'!B3</f>
        <v>0</v>
      </c>
      <c r="E5" s="344" t="s">
        <v>94</v>
      </c>
      <c r="F5" s="344">
        <f>'Matrículas Promoción'!D3</f>
        <v>0</v>
      </c>
    </row>
    <row r="6" spans="1:6" ht="16.5" customHeight="1" x14ac:dyDescent="0.2">
      <c r="A6" s="406" t="s">
        <v>32</v>
      </c>
      <c r="B6" s="406"/>
      <c r="C6" s="252"/>
      <c r="D6" s="406" t="s">
        <v>55</v>
      </c>
      <c r="E6" s="406"/>
    </row>
    <row r="7" spans="1:6" s="52" customFormat="1" ht="15.95" customHeight="1" x14ac:dyDescent="0.2">
      <c r="A7" s="51" t="s">
        <v>33</v>
      </c>
      <c r="B7" s="60">
        <f>+'FASE 1'!I3</f>
        <v>20</v>
      </c>
      <c r="C7" s="56"/>
      <c r="D7" s="51" t="s">
        <v>33</v>
      </c>
      <c r="E7" s="60">
        <f>+'FASE 2'!I3</f>
        <v>20</v>
      </c>
    </row>
    <row r="8" spans="1:6" s="52" customFormat="1" ht="15.95" customHeight="1" x14ac:dyDescent="0.2">
      <c r="A8" s="51" t="s">
        <v>5</v>
      </c>
      <c r="B8" s="61">
        <f>+'FASE 1'!F9</f>
        <v>0.42708333333333331</v>
      </c>
      <c r="C8" s="56"/>
      <c r="D8" s="51" t="s">
        <v>5</v>
      </c>
      <c r="E8" s="61">
        <f>+'FASE 2'!F9</f>
        <v>0.505</v>
      </c>
      <c r="F8" s="58"/>
    </row>
    <row r="9" spans="1:6" s="52" customFormat="1" ht="15.95" customHeight="1" x14ac:dyDescent="0.2">
      <c r="A9" s="51" t="s">
        <v>6</v>
      </c>
      <c r="B9" s="61">
        <f>+'FASE 1'!G9</f>
        <v>0.48353009259259255</v>
      </c>
      <c r="C9" s="56"/>
      <c r="D9" s="51" t="s">
        <v>6</v>
      </c>
      <c r="E9" s="61">
        <f>+'FASE 2'!G9</f>
        <v>0.56222222222222229</v>
      </c>
    </row>
    <row r="10" spans="1:6" s="52" customFormat="1" ht="15.95" customHeight="1" x14ac:dyDescent="0.2">
      <c r="A10" s="51" t="s">
        <v>34</v>
      </c>
      <c r="B10" s="61">
        <f>+'FASE 1'!H9</f>
        <v>0.48416666666666663</v>
      </c>
      <c r="C10" s="56"/>
      <c r="D10" s="51" t="s">
        <v>34</v>
      </c>
      <c r="E10" s="61">
        <f>+'FASE 2'!H9</f>
        <v>0.56270833333333337</v>
      </c>
    </row>
    <row r="11" spans="1:6" s="52" customFormat="1" ht="15.95" customHeight="1" x14ac:dyDescent="0.2">
      <c r="A11" s="51" t="s">
        <v>36</v>
      </c>
      <c r="B11" s="61">
        <f>+'FASE 1'!I9</f>
        <v>5.6446759259259238E-2</v>
      </c>
      <c r="C11" s="56"/>
      <c r="D11" s="51" t="s">
        <v>36</v>
      </c>
      <c r="E11" s="61">
        <f>+'FASE 2'!I9</f>
        <v>5.7222222222222285E-2</v>
      </c>
    </row>
    <row r="12" spans="1:6" s="52" customFormat="1" ht="15.95" customHeight="1" x14ac:dyDescent="0.2">
      <c r="A12" s="51" t="s">
        <v>37</v>
      </c>
      <c r="B12" s="61">
        <f>+'FASE 1'!J9</f>
        <v>5.7083333333333319E-2</v>
      </c>
      <c r="C12" s="56"/>
      <c r="D12" s="51" t="s">
        <v>37</v>
      </c>
      <c r="E12" s="61">
        <f>+'FASE 2'!J9</f>
        <v>5.7708333333333361E-2</v>
      </c>
    </row>
    <row r="13" spans="1:6" s="52" customFormat="1" ht="15.95" customHeight="1" x14ac:dyDescent="0.2">
      <c r="A13" s="51" t="s">
        <v>35</v>
      </c>
      <c r="B13" s="61">
        <f>+'FASE 1'!Q9</f>
        <v>0</v>
      </c>
      <c r="C13" s="56"/>
      <c r="D13" s="51" t="s">
        <v>35</v>
      </c>
      <c r="E13" s="61">
        <f>+'FASE 2'!Q9</f>
        <v>0</v>
      </c>
    </row>
    <row r="14" spans="1:6" s="52" customFormat="1" ht="15.95" customHeight="1" x14ac:dyDescent="0.2">
      <c r="A14" s="51" t="s">
        <v>7</v>
      </c>
      <c r="B14" s="62">
        <f>+'FASE 1'!S9</f>
        <v>14.598540145985401</v>
      </c>
      <c r="C14" s="56"/>
      <c r="D14" s="51" t="s">
        <v>7</v>
      </c>
      <c r="E14" s="62">
        <f>+'FASE 2'!S9</f>
        <v>14.440433212996389</v>
      </c>
    </row>
    <row r="15" spans="1:6" s="59" customFormat="1" ht="18" customHeight="1" x14ac:dyDescent="0.2">
      <c r="A15" s="65" t="s">
        <v>38</v>
      </c>
      <c r="B15" s="66">
        <f>+'FASE 1'!T9</f>
        <v>5.7083333333333319E-2</v>
      </c>
      <c r="C15" s="67"/>
      <c r="D15" s="65" t="s">
        <v>38</v>
      </c>
      <c r="E15" s="66">
        <f>+'FASE 2'!T9</f>
        <v>5.7708333333333361E-2</v>
      </c>
    </row>
    <row r="16" spans="1:6" x14ac:dyDescent="0.2">
      <c r="C16" s="57"/>
    </row>
    <row r="17" spans="1:6" x14ac:dyDescent="0.2">
      <c r="A17" s="64" t="s">
        <v>40</v>
      </c>
      <c r="B17" s="69">
        <f>+CLAS.PROV!T4</f>
        <v>0.11479166666666668</v>
      </c>
      <c r="D17" s="63" t="s">
        <v>39</v>
      </c>
      <c r="E17" s="70">
        <f>+CLAS.PROV!R4</f>
        <v>14.519486679490896</v>
      </c>
    </row>
    <row r="18" spans="1:6" x14ac:dyDescent="0.2">
      <c r="A18" s="64"/>
      <c r="B18" s="69"/>
      <c r="D18" s="63"/>
      <c r="E18" s="70"/>
    </row>
    <row r="19" spans="1:6" x14ac:dyDescent="0.2">
      <c r="A19" s="64"/>
      <c r="B19" s="69"/>
      <c r="D19" s="63"/>
      <c r="E19" s="70"/>
    </row>
    <row r="20" spans="1:6" x14ac:dyDescent="0.2">
      <c r="A20" s="64"/>
      <c r="B20" s="69"/>
      <c r="D20" s="63"/>
      <c r="E20" s="70"/>
    </row>
    <row r="21" spans="1:6" x14ac:dyDescent="0.2">
      <c r="A21" s="64"/>
      <c r="B21" s="69"/>
      <c r="D21" s="63"/>
      <c r="E21" s="70"/>
    </row>
    <row r="22" spans="1:6" x14ac:dyDescent="0.2">
      <c r="A22" s="64"/>
      <c r="B22" s="69"/>
      <c r="D22" s="63"/>
      <c r="E22" s="70"/>
    </row>
    <row r="23" spans="1:6" x14ac:dyDescent="0.2">
      <c r="A23" s="64"/>
      <c r="B23" s="69"/>
      <c r="D23" s="63"/>
      <c r="E23" s="70"/>
    </row>
    <row r="24" spans="1:6" x14ac:dyDescent="0.2">
      <c r="A24" s="64"/>
      <c r="B24" s="69"/>
      <c r="D24" s="63"/>
      <c r="E24" s="70"/>
    </row>
    <row r="26" spans="1:6" ht="48" customHeight="1" x14ac:dyDescent="0.2">
      <c r="B26" s="251" t="str">
        <f>B1</f>
        <v>VII Raid Sierra de la Mosca y Llanos de Sierra de Fuentes 12/10/2013</v>
      </c>
      <c r="C26" s="251"/>
      <c r="D26" s="251"/>
    </row>
    <row r="27" spans="1:6" ht="13.5" thickBot="1" x14ac:dyDescent="0.25"/>
    <row r="28" spans="1:6" ht="15.75" customHeight="1" thickBot="1" x14ac:dyDescent="0.25">
      <c r="A28" s="54" t="s">
        <v>9</v>
      </c>
      <c r="B28" s="407" t="s">
        <v>0</v>
      </c>
      <c r="C28" s="409"/>
      <c r="D28" s="408"/>
      <c r="E28" s="407" t="s">
        <v>1</v>
      </c>
      <c r="F28" s="408"/>
    </row>
    <row r="29" spans="1:6" ht="23.25" customHeight="1" thickBot="1" x14ac:dyDescent="0.25">
      <c r="A29" s="71">
        <f>+'HOR (1)'!A6</f>
        <v>146</v>
      </c>
      <c r="B29" s="403" t="str">
        <f>+'HOR (1)'!C6</f>
        <v>GONZALO ALONO</v>
      </c>
      <c r="C29" s="404"/>
      <c r="D29" s="405"/>
      <c r="E29" s="403" t="str">
        <f>+'HOR (1)'!D6</f>
        <v>ARABIA</v>
      </c>
      <c r="F29" s="405"/>
    </row>
    <row r="30" spans="1:6" s="253" customFormat="1" ht="15.75" customHeight="1" thickBot="1" x14ac:dyDescent="0.25">
      <c r="A30" s="343"/>
      <c r="B30" s="401" t="s">
        <v>96</v>
      </c>
      <c r="C30" s="402"/>
      <c r="D30" s="350">
        <f>'Matrículas Promoción'!B4</f>
        <v>0</v>
      </c>
      <c r="E30" s="344" t="s">
        <v>94</v>
      </c>
      <c r="F30" s="344">
        <f>'Matrículas Promoción'!D4</f>
        <v>0</v>
      </c>
    </row>
    <row r="31" spans="1:6" x14ac:dyDescent="0.2">
      <c r="A31" s="406" t="s">
        <v>32</v>
      </c>
      <c r="B31" s="406"/>
      <c r="C31" s="252"/>
      <c r="D31" s="406" t="s">
        <v>55</v>
      </c>
      <c r="E31" s="406"/>
    </row>
    <row r="32" spans="1:6" ht="15.95" customHeight="1" x14ac:dyDescent="0.2">
      <c r="A32" s="51" t="s">
        <v>33</v>
      </c>
      <c r="B32" s="60">
        <f>+'FASE 1'!I3</f>
        <v>20</v>
      </c>
      <c r="C32" s="56"/>
      <c r="D32" s="51" t="s">
        <v>33</v>
      </c>
      <c r="E32" s="60">
        <f>+'FASE 2'!I3</f>
        <v>20</v>
      </c>
      <c r="F32" s="52"/>
    </row>
    <row r="33" spans="1:6" ht="15.95" customHeight="1" x14ac:dyDescent="0.2">
      <c r="A33" s="51" t="s">
        <v>5</v>
      </c>
      <c r="B33" s="61">
        <f>+'FASE 1'!F10</f>
        <v>0.42708333333333331</v>
      </c>
      <c r="C33" s="56"/>
      <c r="D33" s="51" t="s">
        <v>5</v>
      </c>
      <c r="E33" s="61">
        <f>+'FASE 2'!F10</f>
        <v>0.50509259259259254</v>
      </c>
      <c r="F33" s="58"/>
    </row>
    <row r="34" spans="1:6" ht="15.95" customHeight="1" x14ac:dyDescent="0.2">
      <c r="A34" s="51" t="s">
        <v>6</v>
      </c>
      <c r="B34" s="61">
        <f>+'FASE 1'!G10</f>
        <v>0.48344907407407406</v>
      </c>
      <c r="C34" s="56"/>
      <c r="D34" s="51" t="s">
        <v>6</v>
      </c>
      <c r="E34" s="61">
        <f>+'FASE 2'!G10</f>
        <v>0.56223379629629633</v>
      </c>
      <c r="F34" s="52"/>
    </row>
    <row r="35" spans="1:6" ht="15.95" customHeight="1" x14ac:dyDescent="0.2">
      <c r="A35" s="51" t="s">
        <v>34</v>
      </c>
      <c r="B35" s="61">
        <f>+'FASE 1'!H10</f>
        <v>0.48425925925925922</v>
      </c>
      <c r="C35" s="56"/>
      <c r="D35" s="51" t="s">
        <v>34</v>
      </c>
      <c r="E35" s="61">
        <f>+'FASE 2'!H10</f>
        <v>0.56261574074074072</v>
      </c>
      <c r="F35" s="52"/>
    </row>
    <row r="36" spans="1:6" ht="15.95" customHeight="1" x14ac:dyDescent="0.2">
      <c r="A36" s="51" t="s">
        <v>36</v>
      </c>
      <c r="B36" s="61">
        <f>+'FASE 1'!I10</f>
        <v>5.6365740740740744E-2</v>
      </c>
      <c r="C36" s="56"/>
      <c r="D36" s="51" t="s">
        <v>36</v>
      </c>
      <c r="E36" s="61">
        <f>+'FASE 2'!I10</f>
        <v>5.7141203703703791E-2</v>
      </c>
      <c r="F36" s="52"/>
    </row>
    <row r="37" spans="1:6" ht="15.95" customHeight="1" x14ac:dyDescent="0.2">
      <c r="A37" s="51" t="s">
        <v>37</v>
      </c>
      <c r="B37" s="61">
        <f>+'FASE 1'!J10</f>
        <v>5.7175925925925908E-2</v>
      </c>
      <c r="C37" s="56"/>
      <c r="D37" s="51" t="s">
        <v>37</v>
      </c>
      <c r="E37" s="61">
        <f>+'FASE 2'!J10</f>
        <v>5.7523148148148184E-2</v>
      </c>
      <c r="F37" s="52"/>
    </row>
    <row r="38" spans="1:6" ht="15.95" customHeight="1" x14ac:dyDescent="0.2">
      <c r="A38" s="51" t="s">
        <v>56</v>
      </c>
      <c r="B38" s="61">
        <f>+'FASE 1'!N10</f>
        <v>8.101851851851638E-4</v>
      </c>
      <c r="C38" s="56"/>
      <c r="D38" s="51" t="s">
        <v>56</v>
      </c>
      <c r="E38" s="61">
        <f>+'FASE 2'!N10</f>
        <v>3.8194444444439313E-4</v>
      </c>
      <c r="F38" s="52"/>
    </row>
    <row r="39" spans="1:6" ht="15.95" customHeight="1" x14ac:dyDescent="0.2">
      <c r="A39" s="51" t="s">
        <v>35</v>
      </c>
      <c r="B39" s="61">
        <f>+'FASE 1'!Q10</f>
        <v>0</v>
      </c>
      <c r="C39" s="56"/>
      <c r="D39" s="51" t="s">
        <v>35</v>
      </c>
      <c r="E39" s="61">
        <f>+'FASE 2'!Q10</f>
        <v>0</v>
      </c>
      <c r="F39" s="52"/>
    </row>
    <row r="40" spans="1:6" ht="15.95" customHeight="1" x14ac:dyDescent="0.2">
      <c r="A40" s="51" t="s">
        <v>7</v>
      </c>
      <c r="B40" s="62">
        <f>+'FASE 1'!S10</f>
        <v>14.574898785425102</v>
      </c>
      <c r="C40" s="56"/>
      <c r="D40" s="51" t="s">
        <v>7</v>
      </c>
      <c r="E40" s="62">
        <f>+'FASE 2'!S10</f>
        <v>14.486921529175051</v>
      </c>
      <c r="F40" s="52"/>
    </row>
    <row r="41" spans="1:6" ht="21" customHeight="1" x14ac:dyDescent="0.2">
      <c r="A41" s="65" t="s">
        <v>38</v>
      </c>
      <c r="B41" s="68">
        <f>+'FASE 1'!T10</f>
        <v>5.7175925925925908E-2</v>
      </c>
      <c r="C41" s="67"/>
      <c r="D41" s="65" t="s">
        <v>38</v>
      </c>
      <c r="E41" s="66">
        <f>+'FASE 2'!T10</f>
        <v>5.7523148148148184E-2</v>
      </c>
      <c r="F41" s="59"/>
    </row>
    <row r="42" spans="1:6" x14ac:dyDescent="0.2">
      <c r="C42" s="57"/>
    </row>
    <row r="43" spans="1:6" ht="15.75" customHeight="1" x14ac:dyDescent="0.2">
      <c r="A43" s="64" t="s">
        <v>40</v>
      </c>
      <c r="B43" s="69">
        <f>+CLAS.PROV!T5</f>
        <v>0.11469907407407409</v>
      </c>
      <c r="D43" s="63" t="s">
        <v>39</v>
      </c>
      <c r="E43" s="70">
        <f>+CLAS.PROV!R5</f>
        <v>14.530910157300077</v>
      </c>
    </row>
    <row r="45" spans="1:6" ht="48" customHeight="1" x14ac:dyDescent="0.2">
      <c r="B45" s="351" t="str">
        <f>B1</f>
        <v>VII Raid Sierra de la Mosca y Llanos de Sierra de Fuentes 12/10/2013</v>
      </c>
      <c r="C45" s="251"/>
      <c r="D45" s="251"/>
    </row>
    <row r="46" spans="1:6" ht="13.5" thickBot="1" x14ac:dyDescent="0.25"/>
    <row r="47" spans="1:6" ht="15.75" customHeight="1" thickBot="1" x14ac:dyDescent="0.25">
      <c r="A47" s="54" t="s">
        <v>9</v>
      </c>
      <c r="B47" s="407" t="s">
        <v>0</v>
      </c>
      <c r="C47" s="409"/>
      <c r="D47" s="408"/>
      <c r="E47" s="407" t="s">
        <v>1</v>
      </c>
      <c r="F47" s="408"/>
    </row>
    <row r="48" spans="1:6" ht="23.25" customHeight="1" thickBot="1" x14ac:dyDescent="0.25">
      <c r="A48" s="55">
        <f>+'HOR (1)'!A7</f>
        <v>147</v>
      </c>
      <c r="B48" s="403" t="str">
        <f>+'HOR (1)'!C7</f>
        <v>ELENA COBOS ALONSO</v>
      </c>
      <c r="C48" s="404"/>
      <c r="D48" s="405"/>
      <c r="E48" s="403" t="str">
        <f>+'HOR (1)'!D7</f>
        <v>NANCY</v>
      </c>
      <c r="F48" s="405"/>
    </row>
    <row r="49" spans="1:6" s="253" customFormat="1" ht="15.75" customHeight="1" thickBot="1" x14ac:dyDescent="0.25">
      <c r="A49" s="343"/>
      <c r="B49" s="401" t="s">
        <v>96</v>
      </c>
      <c r="C49" s="402"/>
      <c r="D49" s="343">
        <f>'Matrículas Promoción'!B5</f>
        <v>0</v>
      </c>
      <c r="E49" s="344" t="s">
        <v>94</v>
      </c>
      <c r="F49" s="344">
        <f>'Matrículas Promoción'!D5</f>
        <v>0</v>
      </c>
    </row>
    <row r="50" spans="1:6" x14ac:dyDescent="0.2">
      <c r="A50" s="406" t="s">
        <v>32</v>
      </c>
      <c r="B50" s="406"/>
      <c r="C50" s="252"/>
      <c r="D50" s="406" t="s">
        <v>55</v>
      </c>
      <c r="E50" s="406"/>
    </row>
    <row r="51" spans="1:6" ht="15.95" customHeight="1" x14ac:dyDescent="0.2">
      <c r="A51" s="51" t="s">
        <v>33</v>
      </c>
      <c r="B51" s="60">
        <f>+'FASE 1'!I3</f>
        <v>20</v>
      </c>
      <c r="C51" s="56"/>
      <c r="D51" s="51" t="s">
        <v>33</v>
      </c>
      <c r="E51" s="60">
        <f>+'FASE 2'!I3</f>
        <v>20</v>
      </c>
      <c r="F51" s="52"/>
    </row>
    <row r="52" spans="1:6" ht="15.95" customHeight="1" x14ac:dyDescent="0.2">
      <c r="A52" s="51" t="s">
        <v>5</v>
      </c>
      <c r="B52" s="61">
        <f>+'FASE 1'!F11</f>
        <v>0.42708333333333331</v>
      </c>
      <c r="C52" s="56"/>
      <c r="D52" s="51" t="s">
        <v>5</v>
      </c>
      <c r="E52" s="61">
        <f>+'FASE 2'!F11</f>
        <v>2.0833333333333332E-2</v>
      </c>
      <c r="F52" s="58"/>
    </row>
    <row r="53" spans="1:6" ht="15.95" customHeight="1" x14ac:dyDescent="0.2">
      <c r="A53" s="51" t="s">
        <v>6</v>
      </c>
      <c r="B53" s="61">
        <f>+'FASE 1'!G11</f>
        <v>0</v>
      </c>
      <c r="C53" s="56"/>
      <c r="D53" s="51" t="s">
        <v>6</v>
      </c>
      <c r="E53" s="61">
        <f>+'FASE 2'!G11</f>
        <v>0</v>
      </c>
      <c r="F53" s="52"/>
    </row>
    <row r="54" spans="1:6" ht="15.95" customHeight="1" x14ac:dyDescent="0.2">
      <c r="A54" s="51" t="s">
        <v>34</v>
      </c>
      <c r="B54" s="61">
        <f>+'FASE 1'!H11</f>
        <v>0</v>
      </c>
      <c r="C54" s="56"/>
      <c r="D54" s="51" t="s">
        <v>34</v>
      </c>
      <c r="E54" s="61">
        <f>+'FASE 2'!H11</f>
        <v>0</v>
      </c>
      <c r="F54" s="52"/>
    </row>
    <row r="55" spans="1:6" ht="15.95" customHeight="1" x14ac:dyDescent="0.2">
      <c r="A55" s="51" t="s">
        <v>36</v>
      </c>
      <c r="B55" s="61">
        <f>+'FASE 1'!I11</f>
        <v>-0.42708333333333331</v>
      </c>
      <c r="C55" s="56"/>
      <c r="D55" s="51" t="s">
        <v>36</v>
      </c>
      <c r="E55" s="61">
        <f>+'FASE 2'!I11</f>
        <v>-2.0833333333333332E-2</v>
      </c>
      <c r="F55" s="52"/>
    </row>
    <row r="56" spans="1:6" ht="15.95" customHeight="1" x14ac:dyDescent="0.2">
      <c r="A56" s="51" t="s">
        <v>37</v>
      </c>
      <c r="B56" s="61">
        <f>+'FASE 1'!J11</f>
        <v>-0.42708333333333331</v>
      </c>
      <c r="C56" s="56"/>
      <c r="D56" s="51" t="s">
        <v>37</v>
      </c>
      <c r="E56" s="61">
        <f>+'FASE 2'!J11</f>
        <v>-2.0833333333333332E-2</v>
      </c>
      <c r="F56" s="52"/>
    </row>
    <row r="57" spans="1:6" ht="15.95" customHeight="1" x14ac:dyDescent="0.2">
      <c r="A57" s="51" t="s">
        <v>56</v>
      </c>
      <c r="B57" s="61">
        <f>+'FASE 1'!N11</f>
        <v>0</v>
      </c>
      <c r="C57" s="56"/>
      <c r="D57" s="51" t="s">
        <v>56</v>
      </c>
      <c r="E57" s="61">
        <f>+'FASE 2'!N11</f>
        <v>0</v>
      </c>
      <c r="F57" s="52"/>
    </row>
    <row r="58" spans="1:6" ht="15.95" customHeight="1" x14ac:dyDescent="0.2">
      <c r="A58" s="51" t="s">
        <v>35</v>
      </c>
      <c r="B58" s="61">
        <f>+'FASE 1'!Q11</f>
        <v>1.4479166666666665</v>
      </c>
      <c r="C58" s="56"/>
      <c r="D58" s="51" t="s">
        <v>35</v>
      </c>
      <c r="E58" s="61">
        <f>+'FASE 2'!Q11</f>
        <v>0.22916666666666663</v>
      </c>
      <c r="F58" s="52"/>
    </row>
    <row r="59" spans="1:6" ht="15.95" customHeight="1" x14ac:dyDescent="0.2">
      <c r="A59" s="51" t="s">
        <v>7</v>
      </c>
      <c r="B59" s="62" t="e">
        <f>+'FASE 1'!S11</f>
        <v>#NUM!</v>
      </c>
      <c r="C59" s="56"/>
      <c r="D59" s="51" t="s">
        <v>7</v>
      </c>
      <c r="E59" s="62" t="e">
        <f>+'FASE 2'!S11</f>
        <v>#NUM!</v>
      </c>
      <c r="F59" s="52"/>
    </row>
    <row r="60" spans="1:6" ht="15.95" customHeight="1" x14ac:dyDescent="0.2">
      <c r="A60" s="65" t="s">
        <v>38</v>
      </c>
      <c r="B60" s="66">
        <f>+'FASE 1'!T11</f>
        <v>1.0208333333333333</v>
      </c>
      <c r="C60" s="67"/>
      <c r="D60" s="65" t="s">
        <v>38</v>
      </c>
      <c r="E60" s="66">
        <f>+'FASE 2'!T11</f>
        <v>0.20833333333333329</v>
      </c>
      <c r="F60" s="59"/>
    </row>
    <row r="61" spans="1:6" x14ac:dyDescent="0.2">
      <c r="C61" s="57"/>
    </row>
    <row r="62" spans="1:6" ht="15" customHeight="1" x14ac:dyDescent="0.2">
      <c r="A62" s="64" t="s">
        <v>40</v>
      </c>
      <c r="B62" s="69">
        <f>+CLAS.PROV!T6</f>
        <v>1.2291666666666665</v>
      </c>
      <c r="D62" s="63" t="s">
        <v>39</v>
      </c>
      <c r="E62" s="70" t="e">
        <f>+CLAS.PROV!R6</f>
        <v>#NUM!</v>
      </c>
    </row>
    <row r="63" spans="1:6" ht="12.75" customHeight="1" x14ac:dyDescent="0.2"/>
    <row r="64" spans="1:6" ht="12.75" customHeight="1" x14ac:dyDescent="0.2"/>
    <row r="65" spans="1:6" ht="12.75" customHeight="1" x14ac:dyDescent="0.2"/>
    <row r="66" spans="1:6" ht="12.75" customHeight="1" x14ac:dyDescent="0.2"/>
    <row r="67" spans="1:6" ht="12.75" customHeight="1" x14ac:dyDescent="0.2"/>
    <row r="68" spans="1:6" ht="12.75" customHeight="1" x14ac:dyDescent="0.2"/>
    <row r="69" spans="1:6" ht="12.75" customHeight="1" x14ac:dyDescent="0.2"/>
    <row r="70" spans="1:6" ht="12.75" customHeight="1" x14ac:dyDescent="0.2"/>
    <row r="71" spans="1:6" ht="48" customHeight="1" x14ac:dyDescent="0.2">
      <c r="B71" s="351" t="str">
        <f>B1</f>
        <v>VII Raid Sierra de la Mosca y Llanos de Sierra de Fuentes 12/10/2013</v>
      </c>
      <c r="C71" s="251"/>
      <c r="D71" s="251"/>
    </row>
    <row r="72" spans="1:6" ht="13.5" thickBot="1" x14ac:dyDescent="0.25"/>
    <row r="73" spans="1:6" ht="16.5" customHeight="1" thickBot="1" x14ac:dyDescent="0.25">
      <c r="A73" s="54" t="s">
        <v>9</v>
      </c>
      <c r="B73" s="407" t="s">
        <v>0</v>
      </c>
      <c r="C73" s="409"/>
      <c r="D73" s="408"/>
      <c r="E73" s="407" t="s">
        <v>1</v>
      </c>
      <c r="F73" s="408"/>
    </row>
    <row r="74" spans="1:6" ht="24" customHeight="1" thickBot="1" x14ac:dyDescent="0.25">
      <c r="A74" s="55">
        <f>+'HOR (1)'!A8</f>
        <v>131</v>
      </c>
      <c r="B74" s="403" t="str">
        <f>+'HOR (1)'!C8</f>
        <v>CARLOS CUNHA</v>
      </c>
      <c r="C74" s="404"/>
      <c r="D74" s="405"/>
      <c r="E74" s="403" t="str">
        <f>+'HOR (1)'!D8</f>
        <v>JD DE RAPOSINHO</v>
      </c>
      <c r="F74" s="405"/>
    </row>
    <row r="75" spans="1:6" s="253" customFormat="1" ht="15.75" customHeight="1" thickBot="1" x14ac:dyDescent="0.25">
      <c r="A75" s="343"/>
      <c r="B75" s="401" t="s">
        <v>96</v>
      </c>
      <c r="C75" s="402"/>
      <c r="D75" s="343">
        <f>'Matrículas Promoción'!B6</f>
        <v>0</v>
      </c>
      <c r="E75" s="344" t="s">
        <v>94</v>
      </c>
      <c r="F75" s="344">
        <f>'Matrículas Promoción'!D6</f>
        <v>0</v>
      </c>
    </row>
    <row r="76" spans="1:6" x14ac:dyDescent="0.2">
      <c r="A76" s="406" t="s">
        <v>32</v>
      </c>
      <c r="B76" s="406"/>
      <c r="C76" s="252"/>
      <c r="D76" s="406" t="s">
        <v>55</v>
      </c>
      <c r="E76" s="406"/>
    </row>
    <row r="77" spans="1:6" ht="15.95" customHeight="1" x14ac:dyDescent="0.2">
      <c r="A77" s="51" t="s">
        <v>33</v>
      </c>
      <c r="B77" s="60">
        <f>+'FASE 1'!I3</f>
        <v>20</v>
      </c>
      <c r="C77" s="56"/>
      <c r="D77" s="51" t="s">
        <v>33</v>
      </c>
      <c r="E77" s="60">
        <f>+'FASE 2'!I3</f>
        <v>20</v>
      </c>
      <c r="F77" s="52"/>
    </row>
    <row r="78" spans="1:6" ht="15.95" customHeight="1" x14ac:dyDescent="0.2">
      <c r="A78" s="51" t="s">
        <v>5</v>
      </c>
      <c r="B78" s="61">
        <f>+'FASE 1'!F12</f>
        <v>0.42708333333333331</v>
      </c>
      <c r="C78" s="56"/>
      <c r="D78" s="51" t="s">
        <v>5</v>
      </c>
      <c r="E78" s="61">
        <f>+'FASE 2'!F12</f>
        <v>0.50590277777777781</v>
      </c>
      <c r="F78" s="58"/>
    </row>
    <row r="79" spans="1:6" ht="15.95" customHeight="1" x14ac:dyDescent="0.2">
      <c r="A79" s="51" t="s">
        <v>6</v>
      </c>
      <c r="B79" s="61">
        <f>+'FASE 1'!G12</f>
        <v>0.48347222222222225</v>
      </c>
      <c r="C79" s="56"/>
      <c r="D79" s="51" t="s">
        <v>6</v>
      </c>
      <c r="E79" s="61">
        <f>+'FASE 2'!G12</f>
        <v>0.56238425925925928</v>
      </c>
      <c r="F79" s="52"/>
    </row>
    <row r="80" spans="1:6" ht="15.95" customHeight="1" x14ac:dyDescent="0.2">
      <c r="A80" s="51" t="s">
        <v>34</v>
      </c>
      <c r="B80" s="61">
        <f>+'FASE 1'!H12</f>
        <v>0.4850694444444445</v>
      </c>
      <c r="C80" s="56"/>
      <c r="D80" s="51" t="s">
        <v>34</v>
      </c>
      <c r="E80" s="61">
        <f>+'FASE 2'!H12</f>
        <v>0.56380787037037039</v>
      </c>
      <c r="F80" s="52"/>
    </row>
    <row r="81" spans="1:6" ht="15.95" customHeight="1" x14ac:dyDescent="0.2">
      <c r="A81" s="51" t="s">
        <v>36</v>
      </c>
      <c r="B81" s="61">
        <f>+'FASE 1'!I12</f>
        <v>5.6388888888888933E-2</v>
      </c>
      <c r="C81" s="56"/>
      <c r="D81" s="51" t="s">
        <v>36</v>
      </c>
      <c r="E81" s="61">
        <f>+'FASE 2'!I12</f>
        <v>5.6481481481481466E-2</v>
      </c>
      <c r="F81" s="52"/>
    </row>
    <row r="82" spans="1:6" ht="15.95" customHeight="1" x14ac:dyDescent="0.2">
      <c r="A82" s="51" t="s">
        <v>37</v>
      </c>
      <c r="B82" s="61">
        <f>+'FASE 1'!J12</f>
        <v>5.7986111111111183E-2</v>
      </c>
      <c r="C82" s="56"/>
      <c r="D82" s="51" t="s">
        <v>37</v>
      </c>
      <c r="E82" s="61">
        <f>+'FASE 2'!J12</f>
        <v>5.7905092592592577E-2</v>
      </c>
      <c r="F82" s="52"/>
    </row>
    <row r="83" spans="1:6" ht="15.95" customHeight="1" x14ac:dyDescent="0.2">
      <c r="A83" s="51" t="s">
        <v>56</v>
      </c>
      <c r="B83" s="61">
        <f>+'FASE 1'!N12</f>
        <v>1.5972222222222499E-3</v>
      </c>
      <c r="C83" s="56"/>
      <c r="D83" s="51" t="s">
        <v>56</v>
      </c>
      <c r="E83" s="61">
        <f>+'FASE 2'!N12</f>
        <v>1.4236111111111116E-3</v>
      </c>
      <c r="F83" s="52"/>
    </row>
    <row r="84" spans="1:6" ht="15.95" customHeight="1" x14ac:dyDescent="0.2">
      <c r="A84" s="51" t="s">
        <v>35</v>
      </c>
      <c r="B84" s="61">
        <f>+'FASE 1'!Q12</f>
        <v>0</v>
      </c>
      <c r="C84" s="56"/>
      <c r="D84" s="51" t="s">
        <v>35</v>
      </c>
      <c r="E84" s="61">
        <f>+'FASE 2'!Q12</f>
        <v>0</v>
      </c>
      <c r="F84" s="52"/>
    </row>
    <row r="85" spans="1:6" ht="15.95" customHeight="1" x14ac:dyDescent="0.2">
      <c r="A85" s="51" t="s">
        <v>7</v>
      </c>
      <c r="B85" s="62">
        <f>+'FASE 1'!S12</f>
        <v>14.37125748502994</v>
      </c>
      <c r="C85" s="56"/>
      <c r="D85" s="51" t="s">
        <v>7</v>
      </c>
      <c r="E85" s="62">
        <f>+'FASE 2'!S12</f>
        <v>14.391365180891466</v>
      </c>
      <c r="F85" s="52"/>
    </row>
    <row r="86" spans="1:6" ht="15.95" customHeight="1" x14ac:dyDescent="0.2">
      <c r="A86" s="65" t="s">
        <v>38</v>
      </c>
      <c r="B86" s="66">
        <f>+'FASE 1'!T12</f>
        <v>5.7986111111111183E-2</v>
      </c>
      <c r="C86" s="67"/>
      <c r="D86" s="65" t="s">
        <v>38</v>
      </c>
      <c r="E86" s="66">
        <f>+'FASE 2'!T12</f>
        <v>5.7905092592592577E-2</v>
      </c>
      <c r="F86" s="59"/>
    </row>
    <row r="87" spans="1:6" x14ac:dyDescent="0.2">
      <c r="C87" s="57"/>
    </row>
    <row r="88" spans="1:6" ht="15.75" customHeight="1" x14ac:dyDescent="0.2">
      <c r="A88" s="64" t="s">
        <v>40</v>
      </c>
      <c r="B88" s="69">
        <f>+CLAS.PROV!T7</f>
        <v>0.11589120370370376</v>
      </c>
      <c r="D88" s="63" t="s">
        <v>39</v>
      </c>
      <c r="E88" s="70">
        <f>+CLAS.PROV!R7</f>
        <v>14.381311332960703</v>
      </c>
    </row>
    <row r="90" spans="1:6" ht="48" customHeight="1" x14ac:dyDescent="0.2">
      <c r="B90" s="351" t="str">
        <f>B1</f>
        <v>VII Raid Sierra de la Mosca y Llanos de Sierra de Fuentes 12/10/2013</v>
      </c>
      <c r="C90" s="251"/>
      <c r="D90" s="251"/>
    </row>
    <row r="91" spans="1:6" ht="13.5" thickBot="1" x14ac:dyDescent="0.25"/>
    <row r="92" spans="1:6" ht="15.75" customHeight="1" thickBot="1" x14ac:dyDescent="0.25">
      <c r="A92" s="54" t="s">
        <v>9</v>
      </c>
      <c r="B92" s="407" t="s">
        <v>0</v>
      </c>
      <c r="C92" s="409"/>
      <c r="D92" s="408"/>
      <c r="E92" s="407" t="s">
        <v>1</v>
      </c>
      <c r="F92" s="408"/>
    </row>
    <row r="93" spans="1:6" ht="22.5" customHeight="1" thickBot="1" x14ac:dyDescent="0.25">
      <c r="A93" s="55">
        <f>+'HOR (1)'!A9</f>
        <v>128</v>
      </c>
      <c r="B93" s="403" t="str">
        <f>+'HOR (1)'!C9</f>
        <v>MARISA BOTE</v>
      </c>
      <c r="C93" s="404"/>
      <c r="D93" s="405"/>
      <c r="E93" s="403" t="str">
        <f>+'HOR (1)'!D9</f>
        <v>DANDOLO DB</v>
      </c>
      <c r="F93" s="405"/>
    </row>
    <row r="94" spans="1:6" s="253" customFormat="1" ht="15.75" customHeight="1" thickBot="1" x14ac:dyDescent="0.25">
      <c r="A94" s="343"/>
      <c r="B94" s="401" t="s">
        <v>96</v>
      </c>
      <c r="C94" s="402"/>
      <c r="D94" s="343">
        <f>'Matrículas Promoción'!B7</f>
        <v>0</v>
      </c>
      <c r="E94" s="344" t="s">
        <v>94</v>
      </c>
      <c r="F94" s="344">
        <f>'Matrículas Promoción'!D7</f>
        <v>0</v>
      </c>
    </row>
    <row r="95" spans="1:6" x14ac:dyDescent="0.2">
      <c r="A95" s="406" t="s">
        <v>32</v>
      </c>
      <c r="B95" s="406"/>
      <c r="C95" s="252"/>
      <c r="D95" s="406" t="s">
        <v>55</v>
      </c>
      <c r="E95" s="406"/>
    </row>
    <row r="96" spans="1:6" ht="15.95" customHeight="1" x14ac:dyDescent="0.2">
      <c r="A96" s="51" t="s">
        <v>33</v>
      </c>
      <c r="B96" s="60">
        <f>+'FASE 1'!I3</f>
        <v>20</v>
      </c>
      <c r="C96" s="56"/>
      <c r="D96" s="51" t="s">
        <v>33</v>
      </c>
      <c r="E96" s="60">
        <f>+'FASE 2'!I3</f>
        <v>20</v>
      </c>
      <c r="F96" s="52"/>
    </row>
    <row r="97" spans="1:6" ht="15.95" customHeight="1" x14ac:dyDescent="0.2">
      <c r="A97" s="51" t="s">
        <v>5</v>
      </c>
      <c r="B97" s="61">
        <f>+'FASE 1'!F13</f>
        <v>0.42708333333333331</v>
      </c>
      <c r="C97" s="56"/>
      <c r="D97" s="51" t="s">
        <v>5</v>
      </c>
      <c r="E97" s="61">
        <f>+'FASE 2'!F13</f>
        <v>0.50881944444444438</v>
      </c>
      <c r="F97" s="58"/>
    </row>
    <row r="98" spans="1:6" ht="15.95" customHeight="1" x14ac:dyDescent="0.2">
      <c r="A98" s="51" t="s">
        <v>6</v>
      </c>
      <c r="B98" s="61">
        <f>+'FASE 1'!G13</f>
        <v>0.4834606481481481</v>
      </c>
      <c r="C98" s="56"/>
      <c r="D98" s="51" t="s">
        <v>6</v>
      </c>
      <c r="E98" s="61">
        <f>+'FASE 2'!G13</f>
        <v>0.5662962962962963</v>
      </c>
      <c r="F98" s="52"/>
    </row>
    <row r="99" spans="1:6" ht="15.95" customHeight="1" x14ac:dyDescent="0.2">
      <c r="A99" s="51" t="s">
        <v>34</v>
      </c>
      <c r="B99" s="61">
        <f>+'FASE 1'!H13</f>
        <v>0.48798611111111106</v>
      </c>
      <c r="C99" s="56"/>
      <c r="D99" s="51" t="s">
        <v>34</v>
      </c>
      <c r="E99" s="61">
        <f>+'FASE 2'!H13</f>
        <v>0.56888888888888889</v>
      </c>
      <c r="F99" s="52"/>
    </row>
    <row r="100" spans="1:6" ht="15.95" customHeight="1" x14ac:dyDescent="0.2">
      <c r="A100" s="51" t="s">
        <v>36</v>
      </c>
      <c r="B100" s="61">
        <f>+'FASE 1'!I13</f>
        <v>5.6377314814814783E-2</v>
      </c>
      <c r="C100" s="56"/>
      <c r="D100" s="51" t="s">
        <v>36</v>
      </c>
      <c r="E100" s="61">
        <f>+'FASE 2'!I13</f>
        <v>5.7476851851851918E-2</v>
      </c>
      <c r="F100" s="52"/>
    </row>
    <row r="101" spans="1:6" ht="15.95" customHeight="1" x14ac:dyDescent="0.2">
      <c r="A101" s="51" t="s">
        <v>37</v>
      </c>
      <c r="B101" s="61">
        <f>+'FASE 1'!J13</f>
        <v>6.090277777777775E-2</v>
      </c>
      <c r="C101" s="56"/>
      <c r="D101" s="51" t="s">
        <v>37</v>
      </c>
      <c r="E101" s="61">
        <f>+'FASE 2'!J13</f>
        <v>6.0069444444444509E-2</v>
      </c>
      <c r="F101" s="52"/>
    </row>
    <row r="102" spans="1:6" ht="15.95" customHeight="1" x14ac:dyDescent="0.2">
      <c r="A102" s="51" t="s">
        <v>56</v>
      </c>
      <c r="B102" s="61">
        <f>+'FASE 1'!N13</f>
        <v>4.5254629629629672E-3</v>
      </c>
      <c r="C102" s="56"/>
      <c r="D102" s="51" t="s">
        <v>56</v>
      </c>
      <c r="E102" s="61">
        <f>+'FASE 2'!N13</f>
        <v>2.5925925925925908E-3</v>
      </c>
      <c r="F102" s="52"/>
    </row>
    <row r="103" spans="1:6" ht="15.95" customHeight="1" x14ac:dyDescent="0.2">
      <c r="A103" s="51" t="s">
        <v>35</v>
      </c>
      <c r="B103" s="61">
        <f>+'FASE 1'!Q13</f>
        <v>0</v>
      </c>
      <c r="C103" s="56"/>
      <c r="D103" s="51" t="s">
        <v>35</v>
      </c>
      <c r="E103" s="61">
        <f>+'FASE 2'!Q13</f>
        <v>0</v>
      </c>
      <c r="F103" s="52"/>
    </row>
    <row r="104" spans="1:6" ht="15.95" customHeight="1" x14ac:dyDescent="0.2">
      <c r="A104" s="51" t="s">
        <v>7</v>
      </c>
      <c r="B104" s="62">
        <f>+'FASE 1'!S13</f>
        <v>13.683010262257696</v>
      </c>
      <c r="C104" s="56"/>
      <c r="D104" s="51" t="s">
        <v>7</v>
      </c>
      <c r="E104" s="62">
        <f>+'FASE 2'!S13</f>
        <v>13.872832369942197</v>
      </c>
      <c r="F104" s="52"/>
    </row>
    <row r="105" spans="1:6" ht="15.95" customHeight="1" x14ac:dyDescent="0.2">
      <c r="A105" s="65" t="s">
        <v>38</v>
      </c>
      <c r="B105" s="66">
        <f>+'FASE 1'!T13</f>
        <v>6.090277777777775E-2</v>
      </c>
      <c r="C105" s="67"/>
      <c r="D105" s="65" t="s">
        <v>38</v>
      </c>
      <c r="E105" s="66">
        <f>+'FASE 2'!T13</f>
        <v>6.0069444444444509E-2</v>
      </c>
      <c r="F105" s="59"/>
    </row>
    <row r="106" spans="1:6" x14ac:dyDescent="0.2">
      <c r="C106" s="57"/>
    </row>
    <row r="107" spans="1:6" ht="15.75" customHeight="1" x14ac:dyDescent="0.2">
      <c r="A107" s="64" t="s">
        <v>40</v>
      </c>
      <c r="B107" s="69">
        <f>+CLAS.PROV!T8</f>
        <v>0.12097222222222226</v>
      </c>
      <c r="D107" s="63" t="s">
        <v>39</v>
      </c>
      <c r="E107" s="70">
        <f>+CLAS.PROV!R8</f>
        <v>13.777921316099945</v>
      </c>
    </row>
    <row r="116" spans="1:6" ht="48" customHeight="1" x14ac:dyDescent="0.2">
      <c r="B116" s="351" t="str">
        <f>B1</f>
        <v>VII Raid Sierra de la Mosca y Llanos de Sierra de Fuentes 12/10/2013</v>
      </c>
      <c r="C116" s="251"/>
      <c r="D116" s="251"/>
    </row>
    <row r="117" spans="1:6" ht="13.5" thickBot="1" x14ac:dyDescent="0.25"/>
    <row r="118" spans="1:6" ht="16.5" customHeight="1" thickBot="1" x14ac:dyDescent="0.25">
      <c r="A118" s="54" t="s">
        <v>9</v>
      </c>
      <c r="B118" s="407" t="s">
        <v>0</v>
      </c>
      <c r="C118" s="409"/>
      <c r="D118" s="408"/>
      <c r="E118" s="407" t="s">
        <v>1</v>
      </c>
      <c r="F118" s="408"/>
    </row>
    <row r="119" spans="1:6" ht="25.5" customHeight="1" thickBot="1" x14ac:dyDescent="0.25">
      <c r="A119" s="71">
        <f>+'HOR (1)'!A10</f>
        <v>127</v>
      </c>
      <c r="B119" s="403" t="str">
        <f>+'HOR (1)'!C10</f>
        <v>HUGO MUACHO</v>
      </c>
      <c r="C119" s="404"/>
      <c r="D119" s="405"/>
      <c r="E119" s="403" t="str">
        <f>+'HOR (1)'!D10</f>
        <v>ZARZAMORA DB</v>
      </c>
      <c r="F119" s="405"/>
    </row>
    <row r="120" spans="1:6" s="253" customFormat="1" ht="15.75" customHeight="1" thickBot="1" x14ac:dyDescent="0.25">
      <c r="A120" s="343"/>
      <c r="B120" s="401" t="s">
        <v>96</v>
      </c>
      <c r="C120" s="402"/>
      <c r="D120" s="343">
        <f>'Matrículas Promoción'!B8</f>
        <v>0</v>
      </c>
      <c r="E120" s="344" t="s">
        <v>94</v>
      </c>
      <c r="F120" s="344">
        <f>'Matrículas Promoción'!D8</f>
        <v>0</v>
      </c>
    </row>
    <row r="121" spans="1:6" x14ac:dyDescent="0.2">
      <c r="A121" s="406" t="s">
        <v>32</v>
      </c>
      <c r="B121" s="406"/>
      <c r="C121" s="252"/>
      <c r="D121" s="406" t="s">
        <v>55</v>
      </c>
      <c r="E121" s="406"/>
    </row>
    <row r="122" spans="1:6" ht="15.95" customHeight="1" x14ac:dyDescent="0.2">
      <c r="A122" s="51" t="s">
        <v>33</v>
      </c>
      <c r="B122" s="60">
        <f>+'FASE 1'!I3</f>
        <v>20</v>
      </c>
      <c r="C122" s="56"/>
      <c r="D122" s="51" t="s">
        <v>33</v>
      </c>
      <c r="E122" s="60">
        <f>+'FASE 2'!I3</f>
        <v>20</v>
      </c>
      <c r="F122" s="52"/>
    </row>
    <row r="123" spans="1:6" ht="15.95" customHeight="1" x14ac:dyDescent="0.2">
      <c r="A123" s="51" t="s">
        <v>5</v>
      </c>
      <c r="B123" s="61">
        <f>+'FASE 1'!F14</f>
        <v>0.42708333333333331</v>
      </c>
      <c r="C123" s="56"/>
      <c r="D123" s="51" t="s">
        <v>5</v>
      </c>
      <c r="E123" s="61">
        <f>+'FASE 2'!F14</f>
        <v>0.50888888888888884</v>
      </c>
      <c r="F123" s="58"/>
    </row>
    <row r="124" spans="1:6" ht="15.95" customHeight="1" x14ac:dyDescent="0.2">
      <c r="A124" s="51" t="s">
        <v>6</v>
      </c>
      <c r="B124" s="61">
        <f>+'FASE 1'!G14</f>
        <v>0.48348379629629629</v>
      </c>
      <c r="C124" s="56"/>
      <c r="D124" s="51" t="s">
        <v>6</v>
      </c>
      <c r="E124" s="61">
        <f>+'FASE 2'!G14</f>
        <v>0.56630787037037034</v>
      </c>
      <c r="F124" s="52"/>
    </row>
    <row r="125" spans="1:6" ht="15.95" customHeight="1" x14ac:dyDescent="0.2">
      <c r="A125" s="51" t="s">
        <v>34</v>
      </c>
      <c r="B125" s="61">
        <f>+'FASE 1'!H14</f>
        <v>0.48805555555555552</v>
      </c>
      <c r="C125" s="56"/>
      <c r="D125" s="51" t="s">
        <v>34</v>
      </c>
      <c r="E125" s="61">
        <f>+'FASE 2'!H14</f>
        <v>0.56883101851851847</v>
      </c>
      <c r="F125" s="52"/>
    </row>
    <row r="126" spans="1:6" ht="15.95" customHeight="1" x14ac:dyDescent="0.2">
      <c r="A126" s="51" t="s">
        <v>36</v>
      </c>
      <c r="B126" s="61">
        <f>+'FASE 1'!I14</f>
        <v>5.6400462962962972E-2</v>
      </c>
      <c r="C126" s="56"/>
      <c r="D126" s="51" t="s">
        <v>36</v>
      </c>
      <c r="E126" s="61">
        <f>+'FASE 2'!I14</f>
        <v>5.7418981481481501E-2</v>
      </c>
      <c r="F126" s="52"/>
    </row>
    <row r="127" spans="1:6" ht="15.95" customHeight="1" x14ac:dyDescent="0.2">
      <c r="A127" s="51" t="s">
        <v>37</v>
      </c>
      <c r="B127" s="61">
        <f>+'FASE 1'!J14</f>
        <v>6.0972222222222205E-2</v>
      </c>
      <c r="C127" s="56"/>
      <c r="D127" s="51" t="s">
        <v>37</v>
      </c>
      <c r="E127" s="61">
        <f>+'FASE 2'!J14</f>
        <v>5.9942129629629637E-2</v>
      </c>
      <c r="F127" s="52"/>
    </row>
    <row r="128" spans="1:6" ht="15.95" customHeight="1" x14ac:dyDescent="0.2">
      <c r="A128" s="51" t="s">
        <v>56</v>
      </c>
      <c r="B128" s="61">
        <f>+'FASE 1'!N14</f>
        <v>4.5717592592592338E-3</v>
      </c>
      <c r="C128" s="56"/>
      <c r="D128" s="51" t="s">
        <v>56</v>
      </c>
      <c r="E128" s="61">
        <f>+'FASE 2'!N14</f>
        <v>2.5231481481481355E-3</v>
      </c>
      <c r="F128" s="52"/>
    </row>
    <row r="129" spans="1:6" ht="15.95" customHeight="1" x14ac:dyDescent="0.2">
      <c r="A129" s="51" t="s">
        <v>35</v>
      </c>
      <c r="B129" s="61">
        <f>+'FASE 1'!Q14</f>
        <v>0</v>
      </c>
      <c r="C129" s="56"/>
      <c r="D129" s="51" t="s">
        <v>35</v>
      </c>
      <c r="E129" s="61">
        <f>+'FASE 2'!Q14</f>
        <v>0</v>
      </c>
      <c r="F129" s="52"/>
    </row>
    <row r="130" spans="1:6" ht="15.95" customHeight="1" x14ac:dyDescent="0.2">
      <c r="A130" s="51" t="s">
        <v>7</v>
      </c>
      <c r="B130" s="62">
        <f>+'FASE 1'!S14</f>
        <v>13.66742596810934</v>
      </c>
      <c r="C130" s="56"/>
      <c r="D130" s="51" t="s">
        <v>7</v>
      </c>
      <c r="E130" s="62">
        <f>+'FASE 2'!S14</f>
        <v>13.902297740876618</v>
      </c>
      <c r="F130" s="52"/>
    </row>
    <row r="131" spans="1:6" ht="15.95" customHeight="1" x14ac:dyDescent="0.2">
      <c r="A131" s="65" t="s">
        <v>38</v>
      </c>
      <c r="B131" s="66">
        <f>+'FASE 1'!T14</f>
        <v>6.0972222222222205E-2</v>
      </c>
      <c r="C131" s="67"/>
      <c r="D131" s="65" t="s">
        <v>38</v>
      </c>
      <c r="E131" s="66">
        <f>+'FASE 2'!T14</f>
        <v>5.9942129629629637E-2</v>
      </c>
      <c r="F131" s="59"/>
    </row>
    <row r="132" spans="1:6" x14ac:dyDescent="0.2">
      <c r="C132" s="57"/>
    </row>
    <row r="133" spans="1:6" ht="15" customHeight="1" x14ac:dyDescent="0.2">
      <c r="A133" s="64" t="s">
        <v>40</v>
      </c>
      <c r="B133" s="69">
        <f>+CLAS.PROV!T9</f>
        <v>0.12091435185185184</v>
      </c>
      <c r="D133" s="63" t="s">
        <v>39</v>
      </c>
      <c r="E133" s="70">
        <f>+CLAS.PROV!R9</f>
        <v>13.784861854492979</v>
      </c>
    </row>
    <row r="135" spans="1:6" ht="48" customHeight="1" x14ac:dyDescent="0.2">
      <c r="B135" s="351" t="str">
        <f>B1</f>
        <v>VII Raid Sierra de la Mosca y Llanos de Sierra de Fuentes 12/10/2013</v>
      </c>
      <c r="C135" s="251"/>
      <c r="D135" s="251"/>
    </row>
    <row r="136" spans="1:6" ht="13.5" thickBot="1" x14ac:dyDescent="0.25"/>
    <row r="137" spans="1:6" ht="17.25" customHeight="1" thickBot="1" x14ac:dyDescent="0.25">
      <c r="A137" s="54" t="s">
        <v>9</v>
      </c>
      <c r="B137" s="407" t="s">
        <v>0</v>
      </c>
      <c r="C137" s="409"/>
      <c r="D137" s="408"/>
      <c r="E137" s="407" t="s">
        <v>1</v>
      </c>
      <c r="F137" s="408"/>
    </row>
    <row r="138" spans="1:6" ht="25.5" customHeight="1" thickBot="1" x14ac:dyDescent="0.25">
      <c r="A138" s="55">
        <f>+'HOR (1)'!A11</f>
        <v>126</v>
      </c>
      <c r="B138" s="403" t="str">
        <f>+'HOR (1)'!C11</f>
        <v>ALVARO SANCHEZ RICO</v>
      </c>
      <c r="C138" s="404"/>
      <c r="D138" s="405"/>
      <c r="E138" s="403" t="str">
        <f>+'HOR (1)'!D11</f>
        <v>INOCENTE</v>
      </c>
      <c r="F138" s="405"/>
    </row>
    <row r="139" spans="1:6" s="253" customFormat="1" ht="15.75" customHeight="1" thickBot="1" x14ac:dyDescent="0.25">
      <c r="A139" s="343"/>
      <c r="B139" s="401" t="s">
        <v>96</v>
      </c>
      <c r="C139" s="402"/>
      <c r="D139" s="343">
        <f>'Matrículas Promoción'!B9</f>
        <v>0</v>
      </c>
      <c r="E139" s="344" t="s">
        <v>94</v>
      </c>
      <c r="F139" s="344">
        <f>'Matrículas Promoción'!D9</f>
        <v>0</v>
      </c>
    </row>
    <row r="140" spans="1:6" x14ac:dyDescent="0.2">
      <c r="A140" s="406" t="s">
        <v>32</v>
      </c>
      <c r="B140" s="406"/>
      <c r="C140" s="252"/>
      <c r="D140" s="406" t="s">
        <v>55</v>
      </c>
      <c r="E140" s="406"/>
    </row>
    <row r="141" spans="1:6" ht="15.95" customHeight="1" x14ac:dyDescent="0.2">
      <c r="A141" s="51" t="s">
        <v>33</v>
      </c>
      <c r="B141" s="60">
        <f>+'FASE 1'!I3</f>
        <v>20</v>
      </c>
      <c r="C141" s="56"/>
      <c r="D141" s="51" t="s">
        <v>33</v>
      </c>
      <c r="E141" s="60">
        <f>+'FASE 2'!I3</f>
        <v>20</v>
      </c>
      <c r="F141" s="52"/>
    </row>
    <row r="142" spans="1:6" ht="15.95" customHeight="1" x14ac:dyDescent="0.2">
      <c r="A142" s="51" t="s">
        <v>5</v>
      </c>
      <c r="B142" s="61">
        <f>+'FASE 1'!F15</f>
        <v>0.42708333333333331</v>
      </c>
      <c r="C142" s="56"/>
      <c r="D142" s="51" t="s">
        <v>5</v>
      </c>
      <c r="E142" s="61">
        <f>+'FASE 2'!F15</f>
        <v>2.0833333333333332E-2</v>
      </c>
      <c r="F142" s="58"/>
    </row>
    <row r="143" spans="1:6" ht="15.95" customHeight="1" x14ac:dyDescent="0.2">
      <c r="A143" s="51" t="s">
        <v>6</v>
      </c>
      <c r="B143" s="61">
        <f>+'FASE 1'!G15</f>
        <v>0.49768518518518517</v>
      </c>
      <c r="C143" s="56"/>
      <c r="D143" s="51" t="s">
        <v>6</v>
      </c>
      <c r="E143" s="61">
        <f>+'FASE 2'!G15</f>
        <v>0</v>
      </c>
      <c r="F143" s="52"/>
    </row>
    <row r="144" spans="1:6" ht="15.95" customHeight="1" x14ac:dyDescent="0.2">
      <c r="A144" s="51" t="s">
        <v>34</v>
      </c>
      <c r="B144" s="61">
        <f>+'FASE 1'!H15</f>
        <v>0</v>
      </c>
      <c r="C144" s="56"/>
      <c r="D144" s="51" t="s">
        <v>34</v>
      </c>
      <c r="E144" s="61">
        <f>+'FASE 2'!H15</f>
        <v>0</v>
      </c>
      <c r="F144" s="52"/>
    </row>
    <row r="145" spans="1:6" ht="15.95" customHeight="1" x14ac:dyDescent="0.2">
      <c r="A145" s="51" t="s">
        <v>36</v>
      </c>
      <c r="B145" s="61">
        <f>+'FASE 1'!I15</f>
        <v>7.060185185185186E-2</v>
      </c>
      <c r="C145" s="56"/>
      <c r="D145" s="51" t="s">
        <v>36</v>
      </c>
      <c r="E145" s="61">
        <f>+'FASE 2'!I15</f>
        <v>-2.0833333333333332E-2</v>
      </c>
      <c r="F145" s="52"/>
    </row>
    <row r="146" spans="1:6" ht="15.95" customHeight="1" x14ac:dyDescent="0.2">
      <c r="A146" s="51" t="s">
        <v>37</v>
      </c>
      <c r="B146" s="61">
        <f>+'FASE 1'!J15</f>
        <v>-0.42708333333333331</v>
      </c>
      <c r="C146" s="56"/>
      <c r="D146" s="51" t="s">
        <v>37</v>
      </c>
      <c r="E146" s="61">
        <f>+'FASE 2'!J15</f>
        <v>-2.0833333333333332E-2</v>
      </c>
      <c r="F146" s="52"/>
    </row>
    <row r="147" spans="1:6" ht="15.95" customHeight="1" x14ac:dyDescent="0.2">
      <c r="A147" s="51" t="s">
        <v>56</v>
      </c>
      <c r="B147" s="61">
        <f>+'FASE 1'!N15</f>
        <v>-0.49768518518518517</v>
      </c>
      <c r="C147" s="56"/>
      <c r="D147" s="51" t="s">
        <v>56</v>
      </c>
      <c r="E147" s="61">
        <f>+'FASE 2'!N15</f>
        <v>0</v>
      </c>
      <c r="F147" s="52"/>
    </row>
    <row r="148" spans="1:6" ht="15.95" customHeight="1" x14ac:dyDescent="0.2">
      <c r="A148" s="51" t="s">
        <v>35</v>
      </c>
      <c r="B148" s="61">
        <f>+'FASE 1'!Q15</f>
        <v>0</v>
      </c>
      <c r="C148" s="56"/>
      <c r="D148" s="51" t="s">
        <v>35</v>
      </c>
      <c r="E148" s="61">
        <f>+'FASE 2'!Q15</f>
        <v>0.22916666666666663</v>
      </c>
      <c r="F148" s="52"/>
    </row>
    <row r="149" spans="1:6" ht="15.95" customHeight="1" x14ac:dyDescent="0.2">
      <c r="A149" s="51" t="s">
        <v>7</v>
      </c>
      <c r="B149" s="62" t="e">
        <f>+'FASE 1'!S15</f>
        <v>#NUM!</v>
      </c>
      <c r="C149" s="56"/>
      <c r="D149" s="51" t="s">
        <v>7</v>
      </c>
      <c r="E149" s="62" t="e">
        <f>+'FASE 2'!S15</f>
        <v>#NUM!</v>
      </c>
      <c r="F149" s="52"/>
    </row>
    <row r="150" spans="1:6" ht="15.95" customHeight="1" x14ac:dyDescent="0.2">
      <c r="A150" s="65" t="s">
        <v>38</v>
      </c>
      <c r="B150" s="66">
        <f>+'FASE 1'!T15</f>
        <v>-0.42708333333333331</v>
      </c>
      <c r="C150" s="67"/>
      <c r="D150" s="65" t="s">
        <v>38</v>
      </c>
      <c r="E150" s="66">
        <f>+'FASE 2'!T15</f>
        <v>0.20833333333333329</v>
      </c>
      <c r="F150" s="59"/>
    </row>
    <row r="151" spans="1:6" x14ac:dyDescent="0.2">
      <c r="C151" s="57"/>
    </row>
    <row r="152" spans="1:6" ht="15.75" customHeight="1" x14ac:dyDescent="0.2">
      <c r="A152" s="64" t="s">
        <v>40</v>
      </c>
      <c r="B152" s="69">
        <f>+CLAS.PROV!T10</f>
        <v>-0.21875000000000003</v>
      </c>
      <c r="D152" s="63" t="s">
        <v>39</v>
      </c>
      <c r="E152" s="70" t="e">
        <f>+CLAS.PROV!R10</f>
        <v>#NUM!</v>
      </c>
    </row>
    <row r="153" spans="1:6" ht="12.75" customHeight="1" x14ac:dyDescent="0.2">
      <c r="A153" s="64"/>
      <c r="B153" s="69"/>
      <c r="D153" s="63"/>
      <c r="E153" s="70"/>
    </row>
    <row r="154" spans="1:6" ht="12.75" customHeight="1" x14ac:dyDescent="0.2">
      <c r="A154" s="64"/>
      <c r="B154" s="69"/>
      <c r="D154" s="63"/>
      <c r="E154" s="70"/>
    </row>
    <row r="155" spans="1:6" ht="12.75" customHeight="1" x14ac:dyDescent="0.2">
      <c r="A155" s="64"/>
      <c r="B155" s="69"/>
      <c r="D155" s="63"/>
      <c r="E155" s="70"/>
    </row>
    <row r="156" spans="1:6" ht="12.75" customHeight="1" x14ac:dyDescent="0.2">
      <c r="A156" s="64"/>
      <c r="B156" s="69"/>
      <c r="D156" s="63"/>
      <c r="E156" s="70"/>
    </row>
    <row r="157" spans="1:6" ht="12.75" customHeight="1" x14ac:dyDescent="0.2">
      <c r="A157" s="64"/>
      <c r="B157" s="69"/>
      <c r="D157" s="63"/>
      <c r="E157" s="70"/>
    </row>
    <row r="158" spans="1:6" ht="12.75" customHeight="1" x14ac:dyDescent="0.2">
      <c r="A158" s="64"/>
      <c r="B158" s="69"/>
      <c r="D158" s="63"/>
      <c r="E158" s="70"/>
    </row>
    <row r="159" spans="1:6" ht="12.75" customHeight="1" x14ac:dyDescent="0.2"/>
    <row r="160" spans="1:6" ht="12.75" customHeight="1" x14ac:dyDescent="0.2"/>
    <row r="161" spans="1:6" ht="48" customHeight="1" x14ac:dyDescent="0.2">
      <c r="B161" s="351" t="str">
        <f>B1</f>
        <v>VII Raid Sierra de la Mosca y Llanos de Sierra de Fuentes 12/10/2013</v>
      </c>
      <c r="C161" s="251"/>
      <c r="D161" s="251"/>
    </row>
    <row r="162" spans="1:6" ht="13.5" thickBot="1" x14ac:dyDescent="0.25"/>
    <row r="163" spans="1:6" ht="16.5" customHeight="1" thickBot="1" x14ac:dyDescent="0.25">
      <c r="A163" s="54" t="s">
        <v>9</v>
      </c>
      <c r="B163" s="407" t="s">
        <v>0</v>
      </c>
      <c r="C163" s="409"/>
      <c r="D163" s="408"/>
      <c r="E163" s="407" t="s">
        <v>1</v>
      </c>
      <c r="F163" s="408"/>
    </row>
    <row r="164" spans="1:6" ht="27" customHeight="1" thickBot="1" x14ac:dyDescent="0.25">
      <c r="A164" s="55">
        <f>+'HOR (1)'!A12</f>
        <v>125</v>
      </c>
      <c r="B164" s="403" t="str">
        <f>+'HOR (1)'!C12</f>
        <v>AURORA TORRES</v>
      </c>
      <c r="C164" s="404"/>
      <c r="D164" s="405"/>
      <c r="E164" s="403" t="str">
        <f>+'HOR (1)'!D12</f>
        <v>MARACA ALB</v>
      </c>
      <c r="F164" s="405"/>
    </row>
    <row r="165" spans="1:6" s="253" customFormat="1" ht="15.75" customHeight="1" thickBot="1" x14ac:dyDescent="0.25">
      <c r="A165" s="343"/>
      <c r="B165" s="401" t="s">
        <v>96</v>
      </c>
      <c r="C165" s="402"/>
      <c r="D165" s="343">
        <f>'Matrículas Promoción'!B10</f>
        <v>0</v>
      </c>
      <c r="E165" s="344" t="s">
        <v>94</v>
      </c>
      <c r="F165" s="344">
        <f>'Matrículas Promoción'!D10</f>
        <v>0</v>
      </c>
    </row>
    <row r="166" spans="1:6" x14ac:dyDescent="0.2">
      <c r="A166" s="406" t="s">
        <v>32</v>
      </c>
      <c r="B166" s="406"/>
      <c r="C166" s="252"/>
      <c r="D166" s="406" t="s">
        <v>55</v>
      </c>
      <c r="E166" s="406"/>
    </row>
    <row r="167" spans="1:6" ht="15.95" customHeight="1" x14ac:dyDescent="0.2">
      <c r="A167" s="51" t="s">
        <v>33</v>
      </c>
      <c r="B167" s="60">
        <f>+'FASE 1'!I3</f>
        <v>20</v>
      </c>
      <c r="C167" s="56"/>
      <c r="D167" s="51" t="s">
        <v>33</v>
      </c>
      <c r="E167" s="60">
        <f>+'FASE 2'!I3</f>
        <v>20</v>
      </c>
      <c r="F167" s="52"/>
    </row>
    <row r="168" spans="1:6" ht="15.95" customHeight="1" x14ac:dyDescent="0.2">
      <c r="A168" s="51" t="s">
        <v>5</v>
      </c>
      <c r="B168" s="61">
        <f>+'FASE 1'!F16</f>
        <v>0.42708333333333331</v>
      </c>
      <c r="C168" s="56"/>
      <c r="D168" s="51" t="s">
        <v>5</v>
      </c>
      <c r="E168" s="61">
        <f>+'FASE 2'!F16</f>
        <v>0.51624999999999999</v>
      </c>
      <c r="F168" s="58"/>
    </row>
    <row r="169" spans="1:6" ht="15.95" customHeight="1" x14ac:dyDescent="0.2">
      <c r="A169" s="51" t="s">
        <v>6</v>
      </c>
      <c r="B169" s="61">
        <f>+'FASE 1'!G16</f>
        <v>0.49006944444444445</v>
      </c>
      <c r="C169" s="56"/>
      <c r="D169" s="51" t="s">
        <v>6</v>
      </c>
      <c r="E169" s="61">
        <f>+'FASE 2'!G16</f>
        <v>0.58113425925925932</v>
      </c>
      <c r="F169" s="52"/>
    </row>
    <row r="170" spans="1:6" ht="15.95" customHeight="1" x14ac:dyDescent="0.2">
      <c r="A170" s="51" t="s">
        <v>34</v>
      </c>
      <c r="B170" s="61">
        <f>+'FASE 1'!H16</f>
        <v>0.49541666666666667</v>
      </c>
      <c r="C170" s="56"/>
      <c r="D170" s="51" t="s">
        <v>34</v>
      </c>
      <c r="E170" s="61">
        <f>+'FASE 2'!H16</f>
        <v>0.58365740740740735</v>
      </c>
      <c r="F170" s="52"/>
    </row>
    <row r="171" spans="1:6" ht="15.95" customHeight="1" x14ac:dyDescent="0.2">
      <c r="A171" s="51" t="s">
        <v>36</v>
      </c>
      <c r="B171" s="61">
        <f>+'FASE 1'!I16</f>
        <v>6.2986111111111132E-2</v>
      </c>
      <c r="C171" s="56"/>
      <c r="D171" s="51" t="s">
        <v>36</v>
      </c>
      <c r="E171" s="61">
        <f>+'FASE 2'!I16</f>
        <v>6.4884259259259336E-2</v>
      </c>
      <c r="F171" s="52"/>
    </row>
    <row r="172" spans="1:6" ht="15.95" customHeight="1" x14ac:dyDescent="0.2">
      <c r="A172" s="51" t="s">
        <v>37</v>
      </c>
      <c r="B172" s="61">
        <f>+'FASE 1'!J16</f>
        <v>6.8333333333333357E-2</v>
      </c>
      <c r="C172" s="56"/>
      <c r="D172" s="51" t="s">
        <v>37</v>
      </c>
      <c r="E172" s="61">
        <f>+'FASE 2'!J16</f>
        <v>6.740740740740736E-2</v>
      </c>
      <c r="F172" s="52"/>
    </row>
    <row r="173" spans="1:6" ht="15.95" customHeight="1" x14ac:dyDescent="0.2">
      <c r="A173" s="51" t="s">
        <v>56</v>
      </c>
      <c r="B173" s="61">
        <f>+'FASE 1'!N16</f>
        <v>5.3472222222222254E-3</v>
      </c>
      <c r="C173" s="56"/>
      <c r="D173" s="51" t="s">
        <v>56</v>
      </c>
      <c r="E173" s="61">
        <f>+'FASE 2'!N16</f>
        <v>2.5231481481480245E-3</v>
      </c>
      <c r="F173" s="52"/>
    </row>
    <row r="174" spans="1:6" ht="15.95" customHeight="1" x14ac:dyDescent="0.2">
      <c r="A174" s="51" t="s">
        <v>35</v>
      </c>
      <c r="B174" s="61">
        <f>+'FASE 1'!Q16</f>
        <v>0</v>
      </c>
      <c r="C174" s="56"/>
      <c r="D174" s="51" t="s">
        <v>35</v>
      </c>
      <c r="E174" s="61">
        <f>+'FASE 2'!Q16</f>
        <v>0</v>
      </c>
      <c r="F174" s="52"/>
    </row>
    <row r="175" spans="1:6" ht="15.95" customHeight="1" x14ac:dyDescent="0.2">
      <c r="A175" s="51" t="s">
        <v>7</v>
      </c>
      <c r="B175" s="62">
        <f>+'FASE 1'!S16</f>
        <v>12.195121951219512</v>
      </c>
      <c r="C175" s="56"/>
      <c r="D175" s="51" t="s">
        <v>7</v>
      </c>
      <c r="E175" s="62">
        <f>+'FASE 2'!S16</f>
        <v>12.362637362637363</v>
      </c>
      <c r="F175" s="52"/>
    </row>
    <row r="176" spans="1:6" ht="15.95" customHeight="1" x14ac:dyDescent="0.2">
      <c r="A176" s="65" t="s">
        <v>38</v>
      </c>
      <c r="B176" s="66">
        <f>+'FASE 1'!T16</f>
        <v>6.8333333333333357E-2</v>
      </c>
      <c r="C176" s="67"/>
      <c r="D176" s="65" t="s">
        <v>38</v>
      </c>
      <c r="E176" s="66">
        <f>+'FASE 2'!T16</f>
        <v>6.740740740740736E-2</v>
      </c>
      <c r="F176" s="59"/>
    </row>
    <row r="177" spans="1:6" x14ac:dyDescent="0.2">
      <c r="C177" s="57"/>
    </row>
    <row r="178" spans="1:6" ht="18" customHeight="1" x14ac:dyDescent="0.2">
      <c r="A178" s="64" t="s">
        <v>40</v>
      </c>
      <c r="B178" s="69">
        <f>+CLAS.PROV!T11</f>
        <v>0.13574074074074072</v>
      </c>
      <c r="D178" s="63" t="s">
        <v>39</v>
      </c>
      <c r="E178" s="70">
        <f>+CLAS.PROV!R11</f>
        <v>12.278879656928439</v>
      </c>
    </row>
    <row r="180" spans="1:6" ht="48" customHeight="1" x14ac:dyDescent="0.2">
      <c r="B180" s="351" t="str">
        <f>B1</f>
        <v>VII Raid Sierra de la Mosca y Llanos de Sierra de Fuentes 12/10/2013</v>
      </c>
      <c r="C180" s="251"/>
      <c r="D180" s="251"/>
    </row>
    <row r="181" spans="1:6" ht="13.5" thickBot="1" x14ac:dyDescent="0.25"/>
    <row r="182" spans="1:6" ht="16.5" customHeight="1" thickBot="1" x14ac:dyDescent="0.25">
      <c r="A182" s="54" t="s">
        <v>9</v>
      </c>
      <c r="B182" s="407" t="s">
        <v>0</v>
      </c>
      <c r="C182" s="409"/>
      <c r="D182" s="408"/>
      <c r="E182" s="407" t="s">
        <v>1</v>
      </c>
      <c r="F182" s="408"/>
    </row>
    <row r="183" spans="1:6" ht="27" customHeight="1" thickBot="1" x14ac:dyDescent="0.25">
      <c r="A183" s="55">
        <f>+'HOR (1)'!A13</f>
        <v>129</v>
      </c>
      <c r="B183" s="403" t="str">
        <f>+'HOR (1)'!C13</f>
        <v>FERNANDO ALBARRAN</v>
      </c>
      <c r="C183" s="404"/>
      <c r="D183" s="405"/>
      <c r="E183" s="403" t="str">
        <f>+'HOR (1)'!D13</f>
        <v>LUANDA LB</v>
      </c>
      <c r="F183" s="405"/>
    </row>
    <row r="184" spans="1:6" s="253" customFormat="1" ht="15.75" customHeight="1" thickBot="1" x14ac:dyDescent="0.25">
      <c r="A184" s="343"/>
      <c r="B184" s="401" t="s">
        <v>96</v>
      </c>
      <c r="C184" s="402"/>
      <c r="D184" s="343">
        <f>'Matrículas Promoción'!B11</f>
        <v>0</v>
      </c>
      <c r="E184" s="344" t="s">
        <v>94</v>
      </c>
      <c r="F184" s="344">
        <f>'Matrículas Promoción'!D11</f>
        <v>0</v>
      </c>
    </row>
    <row r="185" spans="1:6" x14ac:dyDescent="0.2">
      <c r="A185" s="406" t="s">
        <v>32</v>
      </c>
      <c r="B185" s="406"/>
      <c r="C185" s="252"/>
      <c r="D185" s="406" t="s">
        <v>55</v>
      </c>
      <c r="E185" s="406"/>
    </row>
    <row r="186" spans="1:6" ht="15.95" customHeight="1" x14ac:dyDescent="0.2">
      <c r="A186" s="51" t="s">
        <v>33</v>
      </c>
      <c r="B186" s="60">
        <f>+'FASE 1'!I3</f>
        <v>20</v>
      </c>
      <c r="C186" s="56"/>
      <c r="D186" s="51" t="s">
        <v>33</v>
      </c>
      <c r="E186" s="60">
        <f>+'FASE 2'!I3</f>
        <v>20</v>
      </c>
      <c r="F186" s="52"/>
    </row>
    <row r="187" spans="1:6" ht="15.95" customHeight="1" x14ac:dyDescent="0.2">
      <c r="A187" s="51" t="s">
        <v>5</v>
      </c>
      <c r="B187" s="61">
        <f>+'FASE 1'!F17</f>
        <v>0.42708333333333331</v>
      </c>
      <c r="C187" s="56"/>
      <c r="D187" s="51" t="s">
        <v>5</v>
      </c>
      <c r="E187" s="61">
        <f>+'FASE 2'!F17</f>
        <v>0.51623842592592595</v>
      </c>
      <c r="F187" s="58"/>
    </row>
    <row r="188" spans="1:6" ht="15.95" customHeight="1" x14ac:dyDescent="0.2">
      <c r="A188" s="51" t="s">
        <v>6</v>
      </c>
      <c r="B188" s="61">
        <f>+'FASE 1'!G17</f>
        <v>0.49008101851851849</v>
      </c>
      <c r="C188" s="56"/>
      <c r="D188" s="51" t="s">
        <v>6</v>
      </c>
      <c r="E188" s="61">
        <f>+'FASE 2'!G17</f>
        <v>0.58111111111111113</v>
      </c>
      <c r="F188" s="52"/>
    </row>
    <row r="189" spans="1:6" ht="15.95" customHeight="1" x14ac:dyDescent="0.2">
      <c r="A189" s="51" t="s">
        <v>34</v>
      </c>
      <c r="B189" s="61">
        <f>+'FASE 1'!H17</f>
        <v>0.49540509259259258</v>
      </c>
      <c r="C189" s="56"/>
      <c r="D189" s="51" t="s">
        <v>34</v>
      </c>
      <c r="E189" s="61">
        <f>+'FASE 2'!H17</f>
        <v>0.58368055555555554</v>
      </c>
      <c r="F189" s="52"/>
    </row>
    <row r="190" spans="1:6" ht="15.95" customHeight="1" x14ac:dyDescent="0.2">
      <c r="A190" s="51" t="s">
        <v>36</v>
      </c>
      <c r="B190" s="61">
        <f>+'FASE 1'!I17</f>
        <v>6.299768518518517E-2</v>
      </c>
      <c r="C190" s="56"/>
      <c r="D190" s="51" t="s">
        <v>36</v>
      </c>
      <c r="E190" s="61">
        <f>+'FASE 2'!I17</f>
        <v>6.4872685185185186E-2</v>
      </c>
      <c r="F190" s="52"/>
    </row>
    <row r="191" spans="1:6" ht="15.95" customHeight="1" x14ac:dyDescent="0.2">
      <c r="A191" s="51" t="s">
        <v>37</v>
      </c>
      <c r="B191" s="61">
        <f>+'FASE 1'!J17</f>
        <v>6.8321759259259263E-2</v>
      </c>
      <c r="C191" s="56"/>
      <c r="D191" s="51" t="s">
        <v>37</v>
      </c>
      <c r="E191" s="61">
        <f>+'FASE 2'!J17</f>
        <v>6.7442129629629588E-2</v>
      </c>
      <c r="F191" s="52"/>
    </row>
    <row r="192" spans="1:6" ht="15.95" customHeight="1" x14ac:dyDescent="0.2">
      <c r="A192" s="51" t="s">
        <v>56</v>
      </c>
      <c r="B192" s="61">
        <f>+'FASE 1'!N17</f>
        <v>5.3240740740740922E-3</v>
      </c>
      <c r="C192" s="56"/>
      <c r="D192" s="51" t="s">
        <v>56</v>
      </c>
      <c r="E192" s="61">
        <f>+'FASE 2'!N17</f>
        <v>2.569444444444402E-3</v>
      </c>
      <c r="F192" s="52"/>
    </row>
    <row r="193" spans="1:6" ht="15.95" customHeight="1" x14ac:dyDescent="0.2">
      <c r="A193" s="51" t="s">
        <v>35</v>
      </c>
      <c r="B193" s="61">
        <f>+'FASE 1'!Q17</f>
        <v>0</v>
      </c>
      <c r="C193" s="56"/>
      <c r="D193" s="51" t="s">
        <v>35</v>
      </c>
      <c r="E193" s="61">
        <f>+'FASE 2'!Q17</f>
        <v>0</v>
      </c>
      <c r="F193" s="52"/>
    </row>
    <row r="194" spans="1:6" ht="15.95" customHeight="1" x14ac:dyDescent="0.2">
      <c r="A194" s="51" t="s">
        <v>7</v>
      </c>
      <c r="B194" s="62">
        <f>+'FASE 1'!S17</f>
        <v>12.197187870574284</v>
      </c>
      <c r="C194" s="56"/>
      <c r="D194" s="51" t="s">
        <v>7</v>
      </c>
      <c r="E194" s="62">
        <f>+'FASE 2'!S17</f>
        <v>12.356272524455123</v>
      </c>
      <c r="F194" s="52"/>
    </row>
    <row r="195" spans="1:6" ht="15.95" customHeight="1" x14ac:dyDescent="0.2">
      <c r="A195" s="65" t="s">
        <v>38</v>
      </c>
      <c r="B195" s="66">
        <f>+'FASE 1'!T17</f>
        <v>6.8321759259259263E-2</v>
      </c>
      <c r="C195" s="67"/>
      <c r="D195" s="65" t="s">
        <v>38</v>
      </c>
      <c r="E195" s="66">
        <f>+'FASE 2'!T17</f>
        <v>6.7442129629629588E-2</v>
      </c>
      <c r="F195" s="59"/>
    </row>
    <row r="196" spans="1:6" x14ac:dyDescent="0.2">
      <c r="C196" s="57"/>
    </row>
    <row r="197" spans="1:6" x14ac:dyDescent="0.2">
      <c r="A197" s="64" t="s">
        <v>40</v>
      </c>
      <c r="B197" s="69">
        <f>+CLAS.PROV!T12</f>
        <v>0.13576388888888885</v>
      </c>
      <c r="D197" s="63" t="s">
        <v>39</v>
      </c>
      <c r="E197" s="70">
        <f>+CLAS.PROV!R12</f>
        <v>12.276730197514704</v>
      </c>
    </row>
    <row r="198" spans="1:6" x14ac:dyDescent="0.2">
      <c r="A198" s="64"/>
      <c r="B198" s="69"/>
      <c r="D198" s="63"/>
      <c r="E198" s="70"/>
    </row>
    <row r="199" spans="1:6" x14ac:dyDescent="0.2">
      <c r="A199" s="64"/>
      <c r="B199" s="69"/>
      <c r="D199" s="63"/>
      <c r="E199" s="70"/>
    </row>
    <row r="200" spans="1:6" x14ac:dyDescent="0.2">
      <c r="A200" s="64"/>
      <c r="B200" s="69"/>
      <c r="D200" s="63"/>
      <c r="E200" s="70"/>
    </row>
    <row r="201" spans="1:6" x14ac:dyDescent="0.2">
      <c r="A201" s="64"/>
      <c r="B201" s="69"/>
      <c r="D201" s="63"/>
      <c r="E201" s="70"/>
    </row>
    <row r="202" spans="1:6" x14ac:dyDescent="0.2">
      <c r="A202" s="64"/>
      <c r="B202" s="69"/>
      <c r="D202" s="63"/>
      <c r="E202" s="70"/>
    </row>
    <row r="203" spans="1:6" x14ac:dyDescent="0.2">
      <c r="A203" s="64"/>
      <c r="B203" s="69"/>
      <c r="D203" s="63"/>
      <c r="E203" s="70"/>
    </row>
    <row r="206" spans="1:6" ht="48" customHeight="1" x14ac:dyDescent="0.2">
      <c r="B206" s="351" t="str">
        <f>B1</f>
        <v>VII Raid Sierra de la Mosca y Llanos de Sierra de Fuentes 12/10/2013</v>
      </c>
      <c r="C206" s="251"/>
      <c r="D206" s="251"/>
    </row>
    <row r="207" spans="1:6" ht="13.5" thickBot="1" x14ac:dyDescent="0.25"/>
    <row r="208" spans="1:6" ht="19.5" customHeight="1" thickBot="1" x14ac:dyDescent="0.25">
      <c r="A208" s="54" t="s">
        <v>9</v>
      </c>
      <c r="B208" s="407" t="s">
        <v>0</v>
      </c>
      <c r="C208" s="409"/>
      <c r="D208" s="408"/>
      <c r="E208" s="407" t="s">
        <v>1</v>
      </c>
      <c r="F208" s="408"/>
    </row>
    <row r="209" spans="1:6" ht="28.5" customHeight="1" thickBot="1" x14ac:dyDescent="0.25">
      <c r="A209" s="55">
        <f>+'HOR (1)'!A14</f>
        <v>0</v>
      </c>
      <c r="B209" s="403">
        <f>+'HOR (1)'!C14</f>
        <v>0</v>
      </c>
      <c r="C209" s="404"/>
      <c r="D209" s="405"/>
      <c r="E209" s="403">
        <f>+'HOR (1)'!D14</f>
        <v>0</v>
      </c>
      <c r="F209" s="405"/>
    </row>
    <row r="210" spans="1:6" s="253" customFormat="1" ht="15.75" customHeight="1" thickBot="1" x14ac:dyDescent="0.25">
      <c r="A210" s="343"/>
      <c r="B210" s="401" t="s">
        <v>96</v>
      </c>
      <c r="C210" s="402"/>
      <c r="D210" s="343">
        <f>'Matrículas Promoción'!B12</f>
        <v>0</v>
      </c>
      <c r="E210" s="344" t="s">
        <v>94</v>
      </c>
      <c r="F210" s="344">
        <f>'Matrículas Promoción'!D12</f>
        <v>0</v>
      </c>
    </row>
    <row r="211" spans="1:6" x14ac:dyDescent="0.2">
      <c r="A211" s="406" t="s">
        <v>32</v>
      </c>
      <c r="B211" s="406"/>
      <c r="C211" s="252"/>
      <c r="D211" s="406" t="s">
        <v>55</v>
      </c>
      <c r="E211" s="406"/>
    </row>
    <row r="212" spans="1:6" ht="15.95" customHeight="1" x14ac:dyDescent="0.2">
      <c r="A212" s="51" t="s">
        <v>33</v>
      </c>
      <c r="B212" s="60">
        <f>+'FASE 1'!I3</f>
        <v>20</v>
      </c>
      <c r="C212" s="56"/>
      <c r="D212" s="51" t="s">
        <v>33</v>
      </c>
      <c r="E212" s="60">
        <f>+'FASE 2'!I3</f>
        <v>20</v>
      </c>
      <c r="F212" s="52"/>
    </row>
    <row r="213" spans="1:6" ht="15.95" customHeight="1" x14ac:dyDescent="0.2">
      <c r="A213" s="51" t="s">
        <v>5</v>
      </c>
      <c r="B213" s="61">
        <f>+'FASE 1'!F18</f>
        <v>0.45833333333333331</v>
      </c>
      <c r="C213" s="56"/>
      <c r="D213" s="51" t="s">
        <v>5</v>
      </c>
      <c r="E213" s="61">
        <f>+'FASE 2'!F18</f>
        <v>2.0833333333333332E-2</v>
      </c>
      <c r="F213" s="58"/>
    </row>
    <row r="214" spans="1:6" ht="15.95" customHeight="1" x14ac:dyDescent="0.2">
      <c r="A214" s="51" t="s">
        <v>6</v>
      </c>
      <c r="B214" s="61">
        <f>+'FASE 1'!G18</f>
        <v>0</v>
      </c>
      <c r="C214" s="56"/>
      <c r="D214" s="51" t="s">
        <v>6</v>
      </c>
      <c r="E214" s="61">
        <f>+'FASE 2'!G18</f>
        <v>0</v>
      </c>
      <c r="F214" s="52"/>
    </row>
    <row r="215" spans="1:6" ht="15.95" customHeight="1" x14ac:dyDescent="0.2">
      <c r="A215" s="51" t="s">
        <v>34</v>
      </c>
      <c r="B215" s="61">
        <f>+'FASE 1'!H18</f>
        <v>0</v>
      </c>
      <c r="C215" s="56"/>
      <c r="D215" s="51" t="s">
        <v>34</v>
      </c>
      <c r="E215" s="61">
        <f>+'FASE 2'!H18</f>
        <v>0</v>
      </c>
      <c r="F215" s="52"/>
    </row>
    <row r="216" spans="1:6" ht="15.95" customHeight="1" x14ac:dyDescent="0.2">
      <c r="A216" s="51" t="s">
        <v>36</v>
      </c>
      <c r="B216" s="61">
        <f>+'FASE 1'!I18</f>
        <v>-0.45833333333333331</v>
      </c>
      <c r="C216" s="56"/>
      <c r="D216" s="51" t="s">
        <v>36</v>
      </c>
      <c r="E216" s="61">
        <f>+'FASE 2'!I18</f>
        <v>-2.0833333333333332E-2</v>
      </c>
      <c r="F216" s="52"/>
    </row>
    <row r="217" spans="1:6" ht="15.95" customHeight="1" x14ac:dyDescent="0.2">
      <c r="A217" s="51" t="s">
        <v>37</v>
      </c>
      <c r="B217" s="61">
        <f>+'FASE 1'!J18</f>
        <v>-0.45833333333333331</v>
      </c>
      <c r="C217" s="56"/>
      <c r="D217" s="51" t="s">
        <v>37</v>
      </c>
      <c r="E217" s="61">
        <f>+'FASE 2'!J18</f>
        <v>-2.0833333333333332E-2</v>
      </c>
      <c r="F217" s="52"/>
    </row>
    <row r="218" spans="1:6" ht="15.95" customHeight="1" x14ac:dyDescent="0.2">
      <c r="A218" s="51" t="s">
        <v>56</v>
      </c>
      <c r="B218" s="61">
        <f>+'FASE 1'!N18</f>
        <v>0</v>
      </c>
      <c r="C218" s="56"/>
      <c r="D218" s="51" t="s">
        <v>56</v>
      </c>
      <c r="E218" s="61">
        <f>+'FASE 2'!N18</f>
        <v>0</v>
      </c>
      <c r="F218" s="52"/>
    </row>
    <row r="219" spans="1:6" ht="15.95" customHeight="1" x14ac:dyDescent="0.2">
      <c r="A219" s="51" t="s">
        <v>35</v>
      </c>
      <c r="B219" s="61">
        <f>+'FASE 1'!Q18</f>
        <v>1.5416666666666665</v>
      </c>
      <c r="C219" s="56"/>
      <c r="D219" s="51" t="s">
        <v>35</v>
      </c>
      <c r="E219" s="61">
        <f>+'FASE 2'!Q18</f>
        <v>0.22916666666666663</v>
      </c>
      <c r="F219" s="52"/>
    </row>
    <row r="220" spans="1:6" ht="15.95" customHeight="1" x14ac:dyDescent="0.2">
      <c r="A220" s="51" t="s">
        <v>7</v>
      </c>
      <c r="B220" s="62" t="e">
        <f>+'FASE 1'!S18</f>
        <v>#NUM!</v>
      </c>
      <c r="C220" s="56"/>
      <c r="D220" s="51" t="s">
        <v>7</v>
      </c>
      <c r="E220" s="62" t="e">
        <f>+'FASE 2'!S18</f>
        <v>#NUM!</v>
      </c>
      <c r="F220" s="52"/>
    </row>
    <row r="221" spans="1:6" ht="15.95" customHeight="1" x14ac:dyDescent="0.2">
      <c r="A221" s="65" t="s">
        <v>38</v>
      </c>
      <c r="B221" s="66">
        <f>+'FASE 1'!T18</f>
        <v>1.0833333333333333</v>
      </c>
      <c r="C221" s="67"/>
      <c r="D221" s="65" t="s">
        <v>38</v>
      </c>
      <c r="E221" s="66">
        <f>+'FASE 2'!T18</f>
        <v>0.20833333333333329</v>
      </c>
      <c r="F221" s="59"/>
    </row>
    <row r="222" spans="1:6" x14ac:dyDescent="0.2">
      <c r="C222" s="57"/>
    </row>
    <row r="223" spans="1:6" ht="18" customHeight="1" x14ac:dyDescent="0.2">
      <c r="A223" s="64" t="s">
        <v>40</v>
      </c>
      <c r="B223" s="69" t="e">
        <f>+CLAS.PROV!#REF!</f>
        <v>#REF!</v>
      </c>
      <c r="D223" s="63" t="s">
        <v>39</v>
      </c>
      <c r="E223" s="70" t="e">
        <f>+CLAS.PROV!#REF!</f>
        <v>#REF!</v>
      </c>
    </row>
    <row r="225" spans="1:6" ht="48" customHeight="1" x14ac:dyDescent="0.2">
      <c r="B225" s="351" t="str">
        <f>B1</f>
        <v>VII Raid Sierra de la Mosca y Llanos de Sierra de Fuentes 12/10/2013</v>
      </c>
      <c r="C225" s="251"/>
      <c r="D225" s="251"/>
    </row>
    <row r="226" spans="1:6" ht="13.5" thickBot="1" x14ac:dyDescent="0.25"/>
    <row r="227" spans="1:6" ht="17.25" customHeight="1" thickBot="1" x14ac:dyDescent="0.25">
      <c r="A227" s="54" t="s">
        <v>9</v>
      </c>
      <c r="B227" s="407" t="s">
        <v>0</v>
      </c>
      <c r="C227" s="409"/>
      <c r="D227" s="408"/>
      <c r="E227" s="407" t="s">
        <v>1</v>
      </c>
      <c r="F227" s="408"/>
    </row>
    <row r="228" spans="1:6" ht="29.25" customHeight="1" thickBot="1" x14ac:dyDescent="0.25">
      <c r="A228" s="55">
        <f>+'HOR (1)'!A15</f>
        <v>0</v>
      </c>
      <c r="B228" s="403">
        <f>+'HOR (1)'!C15</f>
        <v>0</v>
      </c>
      <c r="C228" s="404"/>
      <c r="D228" s="405"/>
      <c r="E228" s="403">
        <f>+'HOR (1)'!D15</f>
        <v>0</v>
      </c>
      <c r="F228" s="405"/>
    </row>
    <row r="229" spans="1:6" s="253" customFormat="1" ht="15.75" customHeight="1" thickBot="1" x14ac:dyDescent="0.25">
      <c r="A229" s="343"/>
      <c r="B229" s="401" t="s">
        <v>96</v>
      </c>
      <c r="C229" s="402"/>
      <c r="D229" s="343">
        <f>'Matrículas Promoción'!B13</f>
        <v>0</v>
      </c>
      <c r="E229" s="344" t="s">
        <v>94</v>
      </c>
      <c r="F229" s="344">
        <f>'Matrículas Promoción'!D13</f>
        <v>0</v>
      </c>
    </row>
    <row r="230" spans="1:6" x14ac:dyDescent="0.2">
      <c r="A230" s="406" t="s">
        <v>32</v>
      </c>
      <c r="B230" s="406"/>
      <c r="C230" s="252"/>
      <c r="D230" s="406" t="s">
        <v>55</v>
      </c>
      <c r="E230" s="406"/>
    </row>
    <row r="231" spans="1:6" ht="15.95" customHeight="1" x14ac:dyDescent="0.2">
      <c r="A231" s="51" t="s">
        <v>33</v>
      </c>
      <c r="B231" s="60">
        <f>+'FASE 1'!I3</f>
        <v>20</v>
      </c>
      <c r="C231" s="56"/>
      <c r="D231" s="51" t="s">
        <v>33</v>
      </c>
      <c r="E231" s="60">
        <f>+'FASE 2'!I3</f>
        <v>20</v>
      </c>
      <c r="F231" s="52"/>
    </row>
    <row r="232" spans="1:6" ht="15.95" customHeight="1" x14ac:dyDescent="0.2">
      <c r="A232" s="51" t="s">
        <v>5</v>
      </c>
      <c r="B232" s="61">
        <f>+'FASE 1'!F19</f>
        <v>0.45833333333333331</v>
      </c>
      <c r="C232" s="56"/>
      <c r="D232" s="51" t="s">
        <v>5</v>
      </c>
      <c r="E232" s="61">
        <f>+'FASE 2'!F19</f>
        <v>2.0833333333333332E-2</v>
      </c>
      <c r="F232" s="58"/>
    </row>
    <row r="233" spans="1:6" ht="15.95" customHeight="1" x14ac:dyDescent="0.2">
      <c r="A233" s="51" t="s">
        <v>6</v>
      </c>
      <c r="B233" s="61">
        <f>+'FASE 1'!G19</f>
        <v>0</v>
      </c>
      <c r="C233" s="56"/>
      <c r="D233" s="51" t="s">
        <v>6</v>
      </c>
      <c r="E233" s="61">
        <f>+'FASE 2'!G19</f>
        <v>0</v>
      </c>
      <c r="F233" s="52"/>
    </row>
    <row r="234" spans="1:6" ht="15.95" customHeight="1" x14ac:dyDescent="0.2">
      <c r="A234" s="51" t="s">
        <v>34</v>
      </c>
      <c r="B234" s="61">
        <f>+'FASE 1'!H19</f>
        <v>0</v>
      </c>
      <c r="C234" s="56"/>
      <c r="D234" s="51" t="s">
        <v>34</v>
      </c>
      <c r="E234" s="61">
        <f>+'FASE 2'!H19</f>
        <v>0</v>
      </c>
      <c r="F234" s="52"/>
    </row>
    <row r="235" spans="1:6" ht="15.95" customHeight="1" x14ac:dyDescent="0.2">
      <c r="A235" s="51" t="s">
        <v>36</v>
      </c>
      <c r="B235" s="61">
        <f>+'FASE 1'!I19</f>
        <v>-0.45833333333333331</v>
      </c>
      <c r="C235" s="56"/>
      <c r="D235" s="51" t="s">
        <v>36</v>
      </c>
      <c r="E235" s="61">
        <f>+'FASE 2'!I19</f>
        <v>-2.0833333333333332E-2</v>
      </c>
      <c r="F235" s="52"/>
    </row>
    <row r="236" spans="1:6" ht="15.95" customHeight="1" x14ac:dyDescent="0.2">
      <c r="A236" s="51" t="s">
        <v>37</v>
      </c>
      <c r="B236" s="61">
        <f>+'FASE 1'!J19</f>
        <v>-0.45833333333333331</v>
      </c>
      <c r="C236" s="56"/>
      <c r="D236" s="51" t="s">
        <v>37</v>
      </c>
      <c r="E236" s="61">
        <f>+'FASE 2'!J19</f>
        <v>-2.0833333333333332E-2</v>
      </c>
      <c r="F236" s="52"/>
    </row>
    <row r="237" spans="1:6" ht="15.95" customHeight="1" x14ac:dyDescent="0.2">
      <c r="A237" s="51" t="s">
        <v>56</v>
      </c>
      <c r="B237" s="61">
        <f>+'FASE 1'!N19</f>
        <v>0</v>
      </c>
      <c r="C237" s="56"/>
      <c r="D237" s="51" t="s">
        <v>56</v>
      </c>
      <c r="E237" s="61">
        <f>+'FASE 2'!N19</f>
        <v>0</v>
      </c>
      <c r="F237" s="52"/>
    </row>
    <row r="238" spans="1:6" ht="15.95" customHeight="1" x14ac:dyDescent="0.2">
      <c r="A238" s="51" t="s">
        <v>35</v>
      </c>
      <c r="B238" s="61">
        <f>+'FASE 1'!Q19</f>
        <v>1.5416666666666665</v>
      </c>
      <c r="C238" s="56"/>
      <c r="D238" s="51" t="s">
        <v>35</v>
      </c>
      <c r="E238" s="61">
        <f>+'FASE 2'!Q19</f>
        <v>0.22916666666666663</v>
      </c>
      <c r="F238" s="52"/>
    </row>
    <row r="239" spans="1:6" ht="15.95" customHeight="1" x14ac:dyDescent="0.2">
      <c r="A239" s="51" t="s">
        <v>7</v>
      </c>
      <c r="B239" s="62" t="e">
        <f>+'FASE 1'!S19</f>
        <v>#NUM!</v>
      </c>
      <c r="C239" s="56"/>
      <c r="D239" s="51" t="s">
        <v>7</v>
      </c>
      <c r="E239" s="62" t="e">
        <f>+'FASE 2'!S19</f>
        <v>#NUM!</v>
      </c>
      <c r="F239" s="52"/>
    </row>
    <row r="240" spans="1:6" ht="15.95" customHeight="1" x14ac:dyDescent="0.2">
      <c r="A240" s="65" t="s">
        <v>38</v>
      </c>
      <c r="B240" s="66">
        <f>+'FASE 1'!T19</f>
        <v>1.0833333333333333</v>
      </c>
      <c r="C240" s="67"/>
      <c r="D240" s="65" t="s">
        <v>38</v>
      </c>
      <c r="E240" s="66">
        <f>+'FASE 2'!T19</f>
        <v>0.20833333333333329</v>
      </c>
      <c r="F240" s="59"/>
    </row>
    <row r="241" spans="1:6" x14ac:dyDescent="0.2">
      <c r="C241" s="57"/>
    </row>
    <row r="242" spans="1:6" ht="15.75" customHeight="1" x14ac:dyDescent="0.2">
      <c r="A242" s="64" t="s">
        <v>40</v>
      </c>
      <c r="B242" s="69" t="e">
        <f>+CLAS.PROV!#REF!</f>
        <v>#REF!</v>
      </c>
      <c r="D242" s="63" t="s">
        <v>39</v>
      </c>
      <c r="E242" s="70" t="e">
        <f>+CLAS.PROV!#REF!</f>
        <v>#REF!</v>
      </c>
    </row>
    <row r="243" spans="1:6" ht="12.75" customHeight="1" x14ac:dyDescent="0.2">
      <c r="A243" s="64"/>
      <c r="B243" s="69"/>
      <c r="D243" s="63"/>
      <c r="E243" s="70"/>
    </row>
    <row r="244" spans="1:6" ht="12.75" customHeight="1" x14ac:dyDescent="0.2">
      <c r="A244" s="64"/>
      <c r="B244" s="69"/>
      <c r="D244" s="63"/>
      <c r="E244" s="70"/>
    </row>
    <row r="245" spans="1:6" ht="12.75" customHeight="1" x14ac:dyDescent="0.2">
      <c r="A245" s="64"/>
      <c r="B245" s="69"/>
      <c r="D245" s="63"/>
      <c r="E245" s="70"/>
    </row>
    <row r="246" spans="1:6" ht="12.75" customHeight="1" x14ac:dyDescent="0.2">
      <c r="A246" s="64"/>
      <c r="B246" s="69"/>
      <c r="D246" s="63"/>
      <c r="E246" s="70"/>
    </row>
    <row r="247" spans="1:6" ht="12.75" customHeight="1" x14ac:dyDescent="0.2">
      <c r="A247" s="64"/>
      <c r="B247" s="69"/>
      <c r="D247" s="63"/>
      <c r="E247" s="70"/>
    </row>
    <row r="248" spans="1:6" ht="12.75" customHeight="1" x14ac:dyDescent="0.2">
      <c r="A248" s="64"/>
      <c r="B248" s="69"/>
      <c r="D248" s="63"/>
      <c r="E248" s="70"/>
    </row>
    <row r="249" spans="1:6" ht="12.75" customHeight="1" x14ac:dyDescent="0.2">
      <c r="A249" s="64"/>
      <c r="B249" s="69"/>
      <c r="D249" s="63"/>
      <c r="E249" s="70"/>
    </row>
    <row r="250" spans="1:6" ht="12.75" customHeight="1" x14ac:dyDescent="0.2"/>
    <row r="251" spans="1:6" ht="48" customHeight="1" x14ac:dyDescent="0.2">
      <c r="B251" s="351" t="str">
        <f>B1</f>
        <v>VII Raid Sierra de la Mosca y Llanos de Sierra de Fuentes 12/10/2013</v>
      </c>
      <c r="C251" s="251"/>
      <c r="D251" s="251"/>
    </row>
    <row r="252" spans="1:6" ht="13.5" thickBot="1" x14ac:dyDescent="0.25"/>
    <row r="253" spans="1:6" ht="16.5" customHeight="1" thickBot="1" x14ac:dyDescent="0.25">
      <c r="A253" s="54" t="s">
        <v>9</v>
      </c>
      <c r="B253" s="407" t="s">
        <v>0</v>
      </c>
      <c r="C253" s="409"/>
      <c r="D253" s="408"/>
      <c r="E253" s="407" t="s">
        <v>1</v>
      </c>
      <c r="F253" s="408"/>
    </row>
    <row r="254" spans="1:6" ht="28.5" customHeight="1" thickBot="1" x14ac:dyDescent="0.25">
      <c r="A254" s="55">
        <f>+'HOR (1)'!A16</f>
        <v>0</v>
      </c>
      <c r="B254" s="403">
        <f>+'HOR (1)'!C16</f>
        <v>0</v>
      </c>
      <c r="C254" s="404"/>
      <c r="D254" s="405"/>
      <c r="E254" s="403">
        <f>+'HOR (1)'!D16</f>
        <v>0</v>
      </c>
      <c r="F254" s="405"/>
    </row>
    <row r="255" spans="1:6" s="253" customFormat="1" ht="15.75" customHeight="1" thickBot="1" x14ac:dyDescent="0.25">
      <c r="A255" s="343"/>
      <c r="B255" s="401" t="s">
        <v>96</v>
      </c>
      <c r="C255" s="402"/>
      <c r="D255" s="343">
        <f>'Matrículas Promoción'!B14</f>
        <v>0</v>
      </c>
      <c r="E255" s="344" t="s">
        <v>94</v>
      </c>
      <c r="F255" s="344">
        <f>'Matrículas Promoción'!D14</f>
        <v>0</v>
      </c>
    </row>
    <row r="256" spans="1:6" x14ac:dyDescent="0.2">
      <c r="A256" s="406" t="s">
        <v>32</v>
      </c>
      <c r="B256" s="406"/>
      <c r="C256" s="252"/>
      <c r="D256" s="406" t="s">
        <v>55</v>
      </c>
      <c r="E256" s="406"/>
    </row>
    <row r="257" spans="1:6" ht="15.95" customHeight="1" x14ac:dyDescent="0.2">
      <c r="A257" s="51" t="s">
        <v>33</v>
      </c>
      <c r="B257" s="60">
        <f>+'FASE 1'!I3</f>
        <v>20</v>
      </c>
      <c r="C257" s="56"/>
      <c r="D257" s="51" t="s">
        <v>33</v>
      </c>
      <c r="E257" s="60">
        <f>+'FASE 2'!I3</f>
        <v>20</v>
      </c>
      <c r="F257" s="52"/>
    </row>
    <row r="258" spans="1:6" ht="15.95" customHeight="1" x14ac:dyDescent="0.2">
      <c r="A258" s="51" t="s">
        <v>5</v>
      </c>
      <c r="B258" s="61">
        <f>+'FASE 1'!F20</f>
        <v>0.45833333333333331</v>
      </c>
      <c r="C258" s="56"/>
      <c r="D258" s="51" t="s">
        <v>5</v>
      </c>
      <c r="E258" s="61">
        <f>+'FASE 2'!F20</f>
        <v>2.0833333333333332E-2</v>
      </c>
      <c r="F258" s="58"/>
    </row>
    <row r="259" spans="1:6" ht="15.95" customHeight="1" x14ac:dyDescent="0.2">
      <c r="A259" s="51" t="s">
        <v>6</v>
      </c>
      <c r="B259" s="61">
        <f>+'FASE 1'!G20</f>
        <v>0</v>
      </c>
      <c r="C259" s="56"/>
      <c r="D259" s="51" t="s">
        <v>6</v>
      </c>
      <c r="E259" s="61">
        <f>+'FASE 2'!G20</f>
        <v>0</v>
      </c>
      <c r="F259" s="52"/>
    </row>
    <row r="260" spans="1:6" ht="15.95" customHeight="1" x14ac:dyDescent="0.2">
      <c r="A260" s="51" t="s">
        <v>34</v>
      </c>
      <c r="B260" s="61">
        <f>+'FASE 1'!H20</f>
        <v>0</v>
      </c>
      <c r="C260" s="56"/>
      <c r="D260" s="51" t="s">
        <v>34</v>
      </c>
      <c r="E260" s="61">
        <f>+'FASE 2'!H20</f>
        <v>0</v>
      </c>
      <c r="F260" s="52"/>
    </row>
    <row r="261" spans="1:6" ht="15.95" customHeight="1" x14ac:dyDescent="0.2">
      <c r="A261" s="51" t="s">
        <v>36</v>
      </c>
      <c r="B261" s="61">
        <f>+'FASE 1'!I20</f>
        <v>-0.45833333333333331</v>
      </c>
      <c r="C261" s="56"/>
      <c r="D261" s="51" t="s">
        <v>36</v>
      </c>
      <c r="E261" s="61">
        <f>+'FASE 2'!I20</f>
        <v>-2.0833333333333332E-2</v>
      </c>
      <c r="F261" s="52"/>
    </row>
    <row r="262" spans="1:6" ht="15.95" customHeight="1" x14ac:dyDescent="0.2">
      <c r="A262" s="51" t="s">
        <v>37</v>
      </c>
      <c r="B262" s="61">
        <f>+'FASE 1'!J20</f>
        <v>-0.45833333333333331</v>
      </c>
      <c r="C262" s="56"/>
      <c r="D262" s="51" t="s">
        <v>37</v>
      </c>
      <c r="E262" s="61">
        <f>+'FASE 2'!J20</f>
        <v>-2.0833333333333332E-2</v>
      </c>
      <c r="F262" s="52"/>
    </row>
    <row r="263" spans="1:6" ht="15.95" customHeight="1" x14ac:dyDescent="0.2">
      <c r="A263" s="51" t="s">
        <v>35</v>
      </c>
      <c r="B263" s="61">
        <f>+'FASE 1'!Q20</f>
        <v>1.5416666666666665</v>
      </c>
      <c r="C263" s="56"/>
      <c r="D263" s="51" t="s">
        <v>35</v>
      </c>
      <c r="E263" s="61">
        <f>+'FASE 2'!Q20</f>
        <v>0.22916666666666663</v>
      </c>
      <c r="F263" s="52"/>
    </row>
    <row r="264" spans="1:6" ht="15.95" customHeight="1" x14ac:dyDescent="0.2">
      <c r="A264" s="51" t="s">
        <v>56</v>
      </c>
      <c r="B264" s="61">
        <f>+'FASE 1'!N20</f>
        <v>0</v>
      </c>
      <c r="C264" s="56"/>
      <c r="D264" s="51" t="s">
        <v>56</v>
      </c>
      <c r="E264" s="61">
        <f>+'FASE 2'!N20</f>
        <v>0</v>
      </c>
      <c r="F264" s="52"/>
    </row>
    <row r="265" spans="1:6" ht="15.95" customHeight="1" x14ac:dyDescent="0.2">
      <c r="A265" s="51" t="s">
        <v>7</v>
      </c>
      <c r="B265" s="62" t="e">
        <f>+'FASE 1'!S20</f>
        <v>#NUM!</v>
      </c>
      <c r="C265" s="56"/>
      <c r="D265" s="51" t="s">
        <v>7</v>
      </c>
      <c r="E265" s="62" t="e">
        <f>+'FASE 2'!S20</f>
        <v>#NUM!</v>
      </c>
      <c r="F265" s="52"/>
    </row>
    <row r="266" spans="1:6" ht="15.95" customHeight="1" x14ac:dyDescent="0.2">
      <c r="A266" s="65" t="s">
        <v>38</v>
      </c>
      <c r="B266" s="66">
        <f>+'FASE 1'!T20</f>
        <v>1.0833333333333333</v>
      </c>
      <c r="C266" s="67"/>
      <c r="D266" s="65" t="s">
        <v>38</v>
      </c>
      <c r="E266" s="66">
        <f>+'FASE 2'!T20</f>
        <v>0.20833333333333329</v>
      </c>
      <c r="F266" s="59"/>
    </row>
    <row r="267" spans="1:6" x14ac:dyDescent="0.2">
      <c r="C267" s="57"/>
    </row>
    <row r="268" spans="1:6" ht="14.25" customHeight="1" x14ac:dyDescent="0.2">
      <c r="A268" s="64" t="s">
        <v>40</v>
      </c>
      <c r="B268" s="69" t="e">
        <f>+CLAS.PROV!#REF!</f>
        <v>#REF!</v>
      </c>
      <c r="D268" s="63" t="s">
        <v>39</v>
      </c>
      <c r="E268" s="70" t="e">
        <f>+CLAS.PROV!#REF!</f>
        <v>#REF!</v>
      </c>
    </row>
    <row r="270" spans="1:6" ht="48" customHeight="1" x14ac:dyDescent="0.2">
      <c r="B270" s="351" t="str">
        <f>B1</f>
        <v>VII Raid Sierra de la Mosca y Llanos de Sierra de Fuentes 12/10/2013</v>
      </c>
      <c r="C270" s="251"/>
      <c r="D270" s="251"/>
    </row>
    <row r="271" spans="1:6" ht="13.5" thickBot="1" x14ac:dyDescent="0.25"/>
    <row r="272" spans="1:6" ht="18" customHeight="1" thickBot="1" x14ac:dyDescent="0.25">
      <c r="A272" s="54" t="s">
        <v>9</v>
      </c>
      <c r="B272" s="407" t="s">
        <v>0</v>
      </c>
      <c r="C272" s="409"/>
      <c r="D272" s="408"/>
      <c r="E272" s="407" t="s">
        <v>1</v>
      </c>
      <c r="F272" s="408"/>
    </row>
    <row r="273" spans="1:6" ht="29.25" customHeight="1" thickBot="1" x14ac:dyDescent="0.25">
      <c r="A273" s="55">
        <f>+'HOR (1)'!A17</f>
        <v>0</v>
      </c>
      <c r="B273" s="403">
        <f>+'HOR (1)'!C17</f>
        <v>0</v>
      </c>
      <c r="C273" s="404"/>
      <c r="D273" s="405"/>
      <c r="E273" s="403">
        <f>+'HOR (1)'!D17</f>
        <v>0</v>
      </c>
      <c r="F273" s="405"/>
    </row>
    <row r="274" spans="1:6" s="253" customFormat="1" ht="15.75" customHeight="1" thickBot="1" x14ac:dyDescent="0.25">
      <c r="A274" s="343"/>
      <c r="B274" s="401" t="s">
        <v>96</v>
      </c>
      <c r="C274" s="402"/>
      <c r="D274" s="343">
        <f>'Matrículas Promoción'!B15</f>
        <v>0</v>
      </c>
      <c r="E274" s="344" t="s">
        <v>94</v>
      </c>
      <c r="F274" s="344">
        <f>'Matrículas Promoción'!D15</f>
        <v>0</v>
      </c>
    </row>
    <row r="275" spans="1:6" ht="15" customHeight="1" x14ac:dyDescent="0.2">
      <c r="A275" s="406" t="s">
        <v>32</v>
      </c>
      <c r="B275" s="406"/>
      <c r="C275" s="252"/>
      <c r="D275" s="406" t="s">
        <v>55</v>
      </c>
      <c r="E275" s="406"/>
    </row>
    <row r="276" spans="1:6" ht="15.95" customHeight="1" x14ac:dyDescent="0.2">
      <c r="A276" s="51" t="s">
        <v>33</v>
      </c>
      <c r="B276" s="60">
        <f>+'FASE 1'!I3</f>
        <v>20</v>
      </c>
      <c r="C276" s="56"/>
      <c r="D276" s="51" t="s">
        <v>33</v>
      </c>
      <c r="E276" s="60">
        <f>+'FASE 2'!I3</f>
        <v>20</v>
      </c>
      <c r="F276" s="52"/>
    </row>
    <row r="277" spans="1:6" ht="15.95" customHeight="1" x14ac:dyDescent="0.2">
      <c r="A277" s="51" t="s">
        <v>5</v>
      </c>
      <c r="B277" s="61">
        <f>+'FASE 1'!F21</f>
        <v>0.45833333333333331</v>
      </c>
      <c r="C277" s="56"/>
      <c r="D277" s="51" t="s">
        <v>5</v>
      </c>
      <c r="E277" s="61">
        <f>+'FASE 2'!F21</f>
        <v>2.0833333333333332E-2</v>
      </c>
      <c r="F277" s="58"/>
    </row>
    <row r="278" spans="1:6" ht="15.95" customHeight="1" x14ac:dyDescent="0.2">
      <c r="A278" s="51" t="s">
        <v>6</v>
      </c>
      <c r="B278" s="61">
        <f>+'FASE 1'!G21</f>
        <v>0</v>
      </c>
      <c r="C278" s="56"/>
      <c r="D278" s="51" t="s">
        <v>6</v>
      </c>
      <c r="E278" s="61">
        <f>+'FASE 2'!G21</f>
        <v>0</v>
      </c>
      <c r="F278" s="52"/>
    </row>
    <row r="279" spans="1:6" ht="15.95" customHeight="1" x14ac:dyDescent="0.2">
      <c r="A279" s="51" t="s">
        <v>34</v>
      </c>
      <c r="B279" s="61">
        <f>+'FASE 1'!H21</f>
        <v>0</v>
      </c>
      <c r="C279" s="56"/>
      <c r="D279" s="51" t="s">
        <v>34</v>
      </c>
      <c r="E279" s="61">
        <f>+'FASE 2'!H21</f>
        <v>0</v>
      </c>
      <c r="F279" s="52"/>
    </row>
    <row r="280" spans="1:6" ht="15.95" customHeight="1" x14ac:dyDescent="0.2">
      <c r="A280" s="51" t="s">
        <v>36</v>
      </c>
      <c r="B280" s="61">
        <f>+'FASE 1'!I21</f>
        <v>-0.45833333333333331</v>
      </c>
      <c r="C280" s="56"/>
      <c r="D280" s="51" t="s">
        <v>36</v>
      </c>
      <c r="E280" s="61">
        <f>+'FASE 2'!I21</f>
        <v>-2.0833333333333332E-2</v>
      </c>
      <c r="F280" s="52"/>
    </row>
    <row r="281" spans="1:6" ht="15.95" customHeight="1" x14ac:dyDescent="0.2">
      <c r="A281" s="51" t="s">
        <v>37</v>
      </c>
      <c r="B281" s="61">
        <f>+'FASE 1'!J21</f>
        <v>-0.45833333333333331</v>
      </c>
      <c r="C281" s="56"/>
      <c r="D281" s="51" t="s">
        <v>37</v>
      </c>
      <c r="E281" s="61">
        <f>+'FASE 2'!J21</f>
        <v>-2.0833333333333332E-2</v>
      </c>
      <c r="F281" s="52"/>
    </row>
    <row r="282" spans="1:6" ht="15.95" customHeight="1" x14ac:dyDescent="0.2">
      <c r="A282" s="51" t="s">
        <v>56</v>
      </c>
      <c r="B282" s="61">
        <f>+'FASE 1'!N21</f>
        <v>0</v>
      </c>
      <c r="C282" s="56"/>
      <c r="D282" s="51" t="s">
        <v>56</v>
      </c>
      <c r="E282" s="61">
        <f>+'FASE 2'!N21</f>
        <v>0</v>
      </c>
      <c r="F282" s="52"/>
    </row>
    <row r="283" spans="1:6" ht="15.95" customHeight="1" x14ac:dyDescent="0.2">
      <c r="A283" s="51" t="s">
        <v>35</v>
      </c>
      <c r="B283" s="61">
        <f>+'FASE 1'!Q21</f>
        <v>1.5416666666666665</v>
      </c>
      <c r="C283" s="56"/>
      <c r="D283" s="51" t="s">
        <v>35</v>
      </c>
      <c r="E283" s="61">
        <f>+'FASE 2'!Q21</f>
        <v>0.22916666666666663</v>
      </c>
      <c r="F283" s="52"/>
    </row>
    <row r="284" spans="1:6" ht="15.95" customHeight="1" x14ac:dyDescent="0.2">
      <c r="A284" s="51" t="s">
        <v>7</v>
      </c>
      <c r="B284" s="62" t="e">
        <f>+'FASE 1'!S21</f>
        <v>#NUM!</v>
      </c>
      <c r="C284" s="56"/>
      <c r="D284" s="51" t="s">
        <v>7</v>
      </c>
      <c r="E284" s="62" t="e">
        <f>+'FASE 2'!S21</f>
        <v>#NUM!</v>
      </c>
      <c r="F284" s="52"/>
    </row>
    <row r="285" spans="1:6" ht="15.95" customHeight="1" x14ac:dyDescent="0.2">
      <c r="A285" s="65" t="s">
        <v>38</v>
      </c>
      <c r="B285" s="66">
        <f>+'FASE 1'!T21</f>
        <v>1.0833333333333333</v>
      </c>
      <c r="C285" s="67"/>
      <c r="D285" s="65" t="s">
        <v>38</v>
      </c>
      <c r="E285" s="66">
        <f>+'FASE 2'!T21</f>
        <v>0.20833333333333329</v>
      </c>
      <c r="F285" s="59"/>
    </row>
    <row r="286" spans="1:6" x14ac:dyDescent="0.2">
      <c r="C286" s="57"/>
    </row>
    <row r="287" spans="1:6" ht="14.25" customHeight="1" x14ac:dyDescent="0.2">
      <c r="A287" s="64" t="s">
        <v>40</v>
      </c>
      <c r="B287" s="69" t="e">
        <f>+CLAS.PROV!#REF!</f>
        <v>#REF!</v>
      </c>
      <c r="D287" s="63" t="s">
        <v>39</v>
      </c>
      <c r="E287" s="70" t="e">
        <f>+CLAS.PROV!#REF!</f>
        <v>#REF!</v>
      </c>
    </row>
    <row r="288" spans="1:6" ht="12.75" customHeight="1" x14ac:dyDescent="0.2">
      <c r="A288" s="64"/>
      <c r="B288" s="69"/>
      <c r="D288" s="63"/>
      <c r="E288" s="70"/>
    </row>
    <row r="289" spans="1:6" ht="12.75" customHeight="1" x14ac:dyDescent="0.2">
      <c r="A289" s="64"/>
      <c r="B289" s="69"/>
      <c r="D289" s="63"/>
      <c r="E289" s="70"/>
    </row>
    <row r="290" spans="1:6" ht="12.75" customHeight="1" x14ac:dyDescent="0.2">
      <c r="A290" s="64"/>
      <c r="B290" s="69"/>
      <c r="D290" s="63"/>
      <c r="E290" s="70"/>
    </row>
    <row r="291" spans="1:6" ht="12.75" customHeight="1" x14ac:dyDescent="0.2">
      <c r="A291" s="64"/>
      <c r="B291" s="69"/>
      <c r="D291" s="63"/>
      <c r="E291" s="70"/>
    </row>
    <row r="292" spans="1:6" ht="12.75" customHeight="1" x14ac:dyDescent="0.2">
      <c r="A292" s="64"/>
      <c r="B292" s="69"/>
      <c r="D292" s="63"/>
      <c r="E292" s="70"/>
    </row>
    <row r="293" spans="1:6" ht="12.75" customHeight="1" x14ac:dyDescent="0.2">
      <c r="A293" s="64"/>
      <c r="B293" s="69"/>
      <c r="D293" s="63"/>
      <c r="E293" s="70"/>
    </row>
    <row r="294" spans="1:6" ht="12.75" customHeight="1" x14ac:dyDescent="0.2">
      <c r="A294" s="64"/>
      <c r="B294" s="69"/>
      <c r="D294" s="63"/>
      <c r="E294" s="70"/>
    </row>
    <row r="295" spans="1:6" ht="12.75" customHeight="1" x14ac:dyDescent="0.2"/>
    <row r="296" spans="1:6" ht="0.75" customHeight="1" x14ac:dyDescent="0.2"/>
    <row r="297" spans="1:6" ht="48" customHeight="1" x14ac:dyDescent="0.2">
      <c r="B297" s="351" t="str">
        <f>B1</f>
        <v>VII Raid Sierra de la Mosca y Llanos de Sierra de Fuentes 12/10/2013</v>
      </c>
      <c r="C297" s="251"/>
      <c r="D297" s="251"/>
    </row>
    <row r="298" spans="1:6" ht="13.5" thickBot="1" x14ac:dyDescent="0.25"/>
    <row r="299" spans="1:6" ht="16.5" customHeight="1" thickBot="1" x14ac:dyDescent="0.25">
      <c r="A299" s="54" t="s">
        <v>9</v>
      </c>
      <c r="B299" s="407" t="s">
        <v>0</v>
      </c>
      <c r="C299" s="409"/>
      <c r="D299" s="408"/>
      <c r="E299" s="407" t="s">
        <v>1</v>
      </c>
      <c r="F299" s="408"/>
    </row>
    <row r="300" spans="1:6" ht="27.75" customHeight="1" thickBot="1" x14ac:dyDescent="0.25">
      <c r="A300" s="55">
        <f>+'HOR (1)'!A18</f>
        <v>0</v>
      </c>
      <c r="B300" s="403">
        <f>+'HOR (1)'!C18</f>
        <v>0</v>
      </c>
      <c r="C300" s="404"/>
      <c r="D300" s="405"/>
      <c r="E300" s="403">
        <f>+'HOR (1)'!D18</f>
        <v>0</v>
      </c>
      <c r="F300" s="405"/>
    </row>
    <row r="301" spans="1:6" s="253" customFormat="1" ht="15.75" customHeight="1" thickBot="1" x14ac:dyDescent="0.25">
      <c r="A301" s="343"/>
      <c r="B301" s="401" t="s">
        <v>96</v>
      </c>
      <c r="C301" s="402"/>
      <c r="D301" s="343">
        <f>'Matrículas Promoción'!B16</f>
        <v>0</v>
      </c>
      <c r="E301" s="344" t="s">
        <v>94</v>
      </c>
      <c r="F301" s="344">
        <f>'Matrículas Promoción'!D16</f>
        <v>0</v>
      </c>
    </row>
    <row r="302" spans="1:6" x14ac:dyDescent="0.2">
      <c r="A302" s="406" t="s">
        <v>32</v>
      </c>
      <c r="B302" s="406"/>
      <c r="C302" s="252"/>
      <c r="D302" s="406" t="s">
        <v>55</v>
      </c>
      <c r="E302" s="406"/>
    </row>
    <row r="303" spans="1:6" ht="15.95" customHeight="1" x14ac:dyDescent="0.2">
      <c r="A303" s="51" t="s">
        <v>33</v>
      </c>
      <c r="B303" s="60">
        <f>+'FASE 1'!I3</f>
        <v>20</v>
      </c>
      <c r="C303" s="56"/>
      <c r="D303" s="51" t="s">
        <v>33</v>
      </c>
      <c r="E303" s="60">
        <f>+'FASE 2'!I3</f>
        <v>20</v>
      </c>
      <c r="F303" s="52"/>
    </row>
    <row r="304" spans="1:6" ht="15.95" customHeight="1" x14ac:dyDescent="0.2">
      <c r="A304" s="51" t="s">
        <v>5</v>
      </c>
      <c r="B304" s="61">
        <f>+'FASE 1'!F22</f>
        <v>0.45833333333333331</v>
      </c>
      <c r="C304" s="56"/>
      <c r="D304" s="51" t="s">
        <v>5</v>
      </c>
      <c r="E304" s="61">
        <f>+'FASE 2'!F22</f>
        <v>2.0833333333333332E-2</v>
      </c>
      <c r="F304" s="58"/>
    </row>
    <row r="305" spans="1:6" ht="15.95" customHeight="1" x14ac:dyDescent="0.2">
      <c r="A305" s="51" t="s">
        <v>6</v>
      </c>
      <c r="B305" s="61">
        <f>+'FASE 1'!G22</f>
        <v>0</v>
      </c>
      <c r="C305" s="56"/>
      <c r="D305" s="51" t="s">
        <v>6</v>
      </c>
      <c r="E305" s="61">
        <f>+'FASE 2'!G22</f>
        <v>0</v>
      </c>
      <c r="F305" s="52"/>
    </row>
    <row r="306" spans="1:6" ht="15.95" customHeight="1" x14ac:dyDescent="0.2">
      <c r="A306" s="51" t="s">
        <v>34</v>
      </c>
      <c r="B306" s="61">
        <f>+'FASE 1'!H22</f>
        <v>0</v>
      </c>
      <c r="C306" s="56"/>
      <c r="D306" s="51" t="s">
        <v>34</v>
      </c>
      <c r="E306" s="61">
        <f>+'FASE 2'!H22</f>
        <v>0</v>
      </c>
      <c r="F306" s="52"/>
    </row>
    <row r="307" spans="1:6" ht="15.95" customHeight="1" x14ac:dyDescent="0.2">
      <c r="A307" s="51" t="s">
        <v>36</v>
      </c>
      <c r="B307" s="61">
        <f>+'FASE 1'!I22</f>
        <v>-0.45833333333333331</v>
      </c>
      <c r="C307" s="56"/>
      <c r="D307" s="51" t="s">
        <v>36</v>
      </c>
      <c r="E307" s="61">
        <f>+'FASE 2'!I22</f>
        <v>-2.0833333333333332E-2</v>
      </c>
      <c r="F307" s="52"/>
    </row>
    <row r="308" spans="1:6" ht="15.95" customHeight="1" x14ac:dyDescent="0.2">
      <c r="A308" s="51" t="s">
        <v>37</v>
      </c>
      <c r="B308" s="61">
        <f>+'FASE 1'!J22</f>
        <v>-0.45833333333333331</v>
      </c>
      <c r="C308" s="56"/>
      <c r="D308" s="51" t="s">
        <v>37</v>
      </c>
      <c r="E308" s="61">
        <f>+'FASE 2'!J22</f>
        <v>-2.0833333333333332E-2</v>
      </c>
      <c r="F308" s="52"/>
    </row>
    <row r="309" spans="1:6" ht="15.95" customHeight="1" x14ac:dyDescent="0.2">
      <c r="A309" s="51" t="s">
        <v>56</v>
      </c>
      <c r="B309" s="61">
        <f>+'FASE 1'!N22</f>
        <v>0</v>
      </c>
      <c r="C309" s="56"/>
      <c r="D309" s="51" t="s">
        <v>56</v>
      </c>
      <c r="E309" s="61">
        <f>+'FASE 2'!N22</f>
        <v>0</v>
      </c>
      <c r="F309" s="52"/>
    </row>
    <row r="310" spans="1:6" ht="15.95" customHeight="1" x14ac:dyDescent="0.2">
      <c r="A310" s="51" t="s">
        <v>35</v>
      </c>
      <c r="B310" s="61">
        <f>+'FASE 1'!Q22</f>
        <v>1.5416666666666665</v>
      </c>
      <c r="C310" s="56"/>
      <c r="D310" s="51" t="s">
        <v>35</v>
      </c>
      <c r="E310" s="61">
        <f>+'FASE 2'!Q22</f>
        <v>0.22916666666666663</v>
      </c>
      <c r="F310" s="52"/>
    </row>
    <row r="311" spans="1:6" ht="15.95" customHeight="1" x14ac:dyDescent="0.2">
      <c r="A311" s="51" t="s">
        <v>7</v>
      </c>
      <c r="B311" s="62" t="e">
        <f>+'FASE 1'!S22</f>
        <v>#NUM!</v>
      </c>
      <c r="C311" s="56"/>
      <c r="D311" s="51" t="s">
        <v>7</v>
      </c>
      <c r="E311" s="62" t="e">
        <f>+'FASE 2'!S22</f>
        <v>#NUM!</v>
      </c>
      <c r="F311" s="52"/>
    </row>
    <row r="312" spans="1:6" ht="15.95" customHeight="1" x14ac:dyDescent="0.2">
      <c r="A312" s="65" t="s">
        <v>38</v>
      </c>
      <c r="B312" s="66">
        <f>+'FASE 1'!T22</f>
        <v>1.0833333333333333</v>
      </c>
      <c r="C312" s="67"/>
      <c r="D312" s="65" t="s">
        <v>38</v>
      </c>
      <c r="E312" s="66">
        <f>+'FASE 2'!T22</f>
        <v>0.20833333333333329</v>
      </c>
      <c r="F312" s="59"/>
    </row>
    <row r="313" spans="1:6" x14ac:dyDescent="0.2">
      <c r="C313" s="57"/>
    </row>
    <row r="314" spans="1:6" ht="16.5" customHeight="1" x14ac:dyDescent="0.2">
      <c r="A314" s="64" t="s">
        <v>40</v>
      </c>
      <c r="B314" s="69" t="e">
        <f>+CLAS.PROV!#REF!</f>
        <v>#REF!</v>
      </c>
      <c r="D314" s="63" t="s">
        <v>39</v>
      </c>
      <c r="E314" s="70" t="e">
        <f>+CLAS.PROV!#REF!</f>
        <v>#REF!</v>
      </c>
    </row>
    <row r="316" spans="1:6" ht="48" customHeight="1" x14ac:dyDescent="0.2">
      <c r="B316" s="351" t="str">
        <f>B1</f>
        <v>VII Raid Sierra de la Mosca y Llanos de Sierra de Fuentes 12/10/2013</v>
      </c>
      <c r="C316" s="251"/>
      <c r="D316" s="251"/>
    </row>
    <row r="317" spans="1:6" ht="13.5" thickBot="1" x14ac:dyDescent="0.25"/>
    <row r="318" spans="1:6" ht="16.5" customHeight="1" thickBot="1" x14ac:dyDescent="0.25">
      <c r="A318" s="54" t="s">
        <v>9</v>
      </c>
      <c r="B318" s="407" t="s">
        <v>0</v>
      </c>
      <c r="C318" s="409"/>
      <c r="D318" s="408"/>
      <c r="E318" s="407" t="s">
        <v>1</v>
      </c>
      <c r="F318" s="408"/>
    </row>
    <row r="319" spans="1:6" ht="27.75" customHeight="1" thickBot="1" x14ac:dyDescent="0.25">
      <c r="A319" s="55">
        <f>+'HOR (1)'!A19</f>
        <v>0</v>
      </c>
      <c r="B319" s="403">
        <f>+'HOR (1)'!C19</f>
        <v>0</v>
      </c>
      <c r="C319" s="404"/>
      <c r="D319" s="405"/>
      <c r="E319" s="403">
        <f>+'HOR (1)'!D19</f>
        <v>0</v>
      </c>
      <c r="F319" s="405"/>
    </row>
    <row r="320" spans="1:6" s="253" customFormat="1" ht="15.75" customHeight="1" thickBot="1" x14ac:dyDescent="0.25">
      <c r="A320" s="343"/>
      <c r="B320" s="401" t="s">
        <v>96</v>
      </c>
      <c r="C320" s="402"/>
      <c r="D320" s="343">
        <f>'Matrículas Promoción'!B17</f>
        <v>0</v>
      </c>
      <c r="E320" s="344" t="s">
        <v>94</v>
      </c>
      <c r="F320" s="344">
        <f>'Matrículas Promoción'!D17</f>
        <v>0</v>
      </c>
    </row>
    <row r="321" spans="1:6" x14ac:dyDescent="0.2">
      <c r="A321" s="406" t="s">
        <v>32</v>
      </c>
      <c r="B321" s="406"/>
      <c r="C321" s="252"/>
      <c r="D321" s="406" t="s">
        <v>55</v>
      </c>
      <c r="E321" s="406"/>
    </row>
    <row r="322" spans="1:6" ht="15.95" customHeight="1" x14ac:dyDescent="0.2">
      <c r="A322" s="51" t="s">
        <v>33</v>
      </c>
      <c r="B322" s="60">
        <f>+'FASE 1'!I3</f>
        <v>20</v>
      </c>
      <c r="C322" s="56"/>
      <c r="D322" s="51" t="s">
        <v>33</v>
      </c>
      <c r="E322" s="60">
        <f>+'FASE 2'!I3</f>
        <v>20</v>
      </c>
      <c r="F322" s="52"/>
    </row>
    <row r="323" spans="1:6" ht="15.95" customHeight="1" x14ac:dyDescent="0.2">
      <c r="A323" s="51" t="s">
        <v>5</v>
      </c>
      <c r="B323" s="61">
        <f>+'FASE 1'!F23</f>
        <v>0.45833333333333331</v>
      </c>
      <c r="C323" s="56"/>
      <c r="D323" s="51" t="s">
        <v>5</v>
      </c>
      <c r="E323" s="61">
        <f>+'FASE 2'!F23</f>
        <v>2.0833333333333332E-2</v>
      </c>
      <c r="F323" s="58"/>
    </row>
    <row r="324" spans="1:6" ht="15.95" customHeight="1" x14ac:dyDescent="0.2">
      <c r="A324" s="51" t="s">
        <v>6</v>
      </c>
      <c r="B324" s="61">
        <f>+'FASE 1'!G23</f>
        <v>0</v>
      </c>
      <c r="C324" s="56"/>
      <c r="D324" s="51" t="s">
        <v>6</v>
      </c>
      <c r="E324" s="61">
        <f>+'FASE 2'!G23</f>
        <v>0</v>
      </c>
      <c r="F324" s="52"/>
    </row>
    <row r="325" spans="1:6" ht="15.95" customHeight="1" x14ac:dyDescent="0.2">
      <c r="A325" s="51" t="s">
        <v>34</v>
      </c>
      <c r="B325" s="61">
        <f>+'FASE 1'!H23</f>
        <v>0</v>
      </c>
      <c r="C325" s="56"/>
      <c r="D325" s="51" t="s">
        <v>34</v>
      </c>
      <c r="E325" s="61">
        <f>+'FASE 2'!H23</f>
        <v>0</v>
      </c>
      <c r="F325" s="52"/>
    </row>
    <row r="326" spans="1:6" ht="15.95" customHeight="1" x14ac:dyDescent="0.2">
      <c r="A326" s="51" t="s">
        <v>36</v>
      </c>
      <c r="B326" s="61">
        <f>+'FASE 1'!I23</f>
        <v>-0.45833333333333331</v>
      </c>
      <c r="C326" s="56"/>
      <c r="D326" s="51" t="s">
        <v>36</v>
      </c>
      <c r="E326" s="61">
        <f>+'FASE 2'!I23</f>
        <v>-2.0833333333333332E-2</v>
      </c>
      <c r="F326" s="52"/>
    </row>
    <row r="327" spans="1:6" ht="15.95" customHeight="1" x14ac:dyDescent="0.2">
      <c r="A327" s="51" t="s">
        <v>37</v>
      </c>
      <c r="B327" s="61">
        <f>+'FASE 1'!J23</f>
        <v>-0.45833333333333331</v>
      </c>
      <c r="C327" s="56"/>
      <c r="D327" s="51" t="s">
        <v>37</v>
      </c>
      <c r="E327" s="61">
        <f>+'FASE 2'!J23</f>
        <v>-2.0833333333333332E-2</v>
      </c>
      <c r="F327" s="52"/>
    </row>
    <row r="328" spans="1:6" ht="15.95" customHeight="1" x14ac:dyDescent="0.2">
      <c r="A328" s="51" t="s">
        <v>56</v>
      </c>
      <c r="B328" s="61">
        <f>+'FASE 1'!N23</f>
        <v>0</v>
      </c>
      <c r="C328" s="56"/>
      <c r="D328" s="51" t="s">
        <v>56</v>
      </c>
      <c r="E328" s="61">
        <f>+'FASE 2'!N23</f>
        <v>0</v>
      </c>
      <c r="F328" s="52"/>
    </row>
    <row r="329" spans="1:6" ht="15.95" customHeight="1" x14ac:dyDescent="0.2">
      <c r="A329" s="51" t="s">
        <v>35</v>
      </c>
      <c r="B329" s="61">
        <f>+'FASE 1'!Q23</f>
        <v>1.5416666666666665</v>
      </c>
      <c r="C329" s="56"/>
      <c r="D329" s="51" t="s">
        <v>35</v>
      </c>
      <c r="E329" s="61">
        <f>+'FASE 2'!Q23</f>
        <v>0.22916666666666663</v>
      </c>
      <c r="F329" s="52"/>
    </row>
    <row r="330" spans="1:6" ht="15.95" customHeight="1" x14ac:dyDescent="0.2">
      <c r="A330" s="51" t="s">
        <v>7</v>
      </c>
      <c r="B330" s="62" t="e">
        <f>+'FASE 1'!S23</f>
        <v>#NUM!</v>
      </c>
      <c r="C330" s="56"/>
      <c r="D330" s="51" t="s">
        <v>7</v>
      </c>
      <c r="E330" s="62" t="e">
        <f>+'FASE 2'!S23</f>
        <v>#NUM!</v>
      </c>
      <c r="F330" s="52"/>
    </row>
    <row r="331" spans="1:6" ht="15.95" customHeight="1" x14ac:dyDescent="0.2">
      <c r="A331" s="65" t="s">
        <v>38</v>
      </c>
      <c r="B331" s="66">
        <f>+'FASE 1'!T23</f>
        <v>1.0833333333333333</v>
      </c>
      <c r="C331" s="67"/>
      <c r="D331" s="65" t="s">
        <v>38</v>
      </c>
      <c r="E331" s="66">
        <f>+'FASE 2'!T23</f>
        <v>0.20833333333333329</v>
      </c>
      <c r="F331" s="59"/>
    </row>
    <row r="332" spans="1:6" x14ac:dyDescent="0.2">
      <c r="C332" s="57"/>
    </row>
    <row r="333" spans="1:6" ht="16.5" customHeight="1" x14ac:dyDescent="0.2">
      <c r="A333" s="64" t="s">
        <v>40</v>
      </c>
      <c r="B333" s="69" t="e">
        <f>+CLAS.PROV!#REF!</f>
        <v>#REF!</v>
      </c>
      <c r="D333" s="63" t="s">
        <v>39</v>
      </c>
      <c r="E333" s="70" t="e">
        <f>+CLAS.PROV!#REF!</f>
        <v>#REF!</v>
      </c>
    </row>
    <row r="334" spans="1:6" ht="12.75" customHeight="1" x14ac:dyDescent="0.2">
      <c r="A334" s="64"/>
      <c r="B334" s="69"/>
      <c r="D334" s="63"/>
      <c r="E334" s="70"/>
    </row>
    <row r="335" spans="1:6" ht="12.75" customHeight="1" x14ac:dyDescent="0.2">
      <c r="A335" s="64"/>
      <c r="B335" s="69"/>
      <c r="D335" s="63"/>
      <c r="E335" s="70"/>
    </row>
    <row r="336" spans="1:6" ht="12.75" customHeight="1" x14ac:dyDescent="0.2">
      <c r="A336" s="64"/>
      <c r="B336" s="69"/>
      <c r="D336" s="63"/>
      <c r="E336" s="70"/>
    </row>
    <row r="337" spans="1:6" ht="12.75" customHeight="1" x14ac:dyDescent="0.2">
      <c r="A337" s="64"/>
      <c r="B337" s="69"/>
      <c r="D337" s="63"/>
      <c r="E337" s="70"/>
    </row>
    <row r="338" spans="1:6" ht="12.75" customHeight="1" x14ac:dyDescent="0.2">
      <c r="A338" s="64"/>
      <c r="B338" s="69"/>
      <c r="D338" s="63"/>
      <c r="E338" s="70"/>
    </row>
    <row r="339" spans="1:6" ht="12.75" customHeight="1" x14ac:dyDescent="0.2">
      <c r="A339" s="64"/>
      <c r="B339" s="69"/>
      <c r="D339" s="63"/>
      <c r="E339" s="70"/>
    </row>
    <row r="340" spans="1:6" ht="12.75" customHeight="1" x14ac:dyDescent="0.2"/>
    <row r="341" spans="1:6" ht="12.75" customHeight="1" x14ac:dyDescent="0.2"/>
    <row r="342" spans="1:6" ht="48" customHeight="1" x14ac:dyDescent="0.2">
      <c r="B342" s="351" t="str">
        <f>B1</f>
        <v>VII Raid Sierra de la Mosca y Llanos de Sierra de Fuentes 12/10/2013</v>
      </c>
      <c r="C342" s="251"/>
      <c r="D342" s="251"/>
    </row>
    <row r="343" spans="1:6" ht="13.5" thickBot="1" x14ac:dyDescent="0.25"/>
    <row r="344" spans="1:6" ht="16.5" customHeight="1" thickBot="1" x14ac:dyDescent="0.25">
      <c r="A344" s="54" t="s">
        <v>9</v>
      </c>
      <c r="B344" s="407" t="s">
        <v>0</v>
      </c>
      <c r="C344" s="409"/>
      <c r="D344" s="408"/>
      <c r="E344" s="407" t="s">
        <v>1</v>
      </c>
      <c r="F344" s="408"/>
    </row>
    <row r="345" spans="1:6" ht="27.75" customHeight="1" thickBot="1" x14ac:dyDescent="0.25">
      <c r="A345" s="55">
        <f>+'HOR (1)'!A20</f>
        <v>0</v>
      </c>
      <c r="B345" s="403">
        <f>+'HOR (1)'!C20</f>
        <v>0</v>
      </c>
      <c r="C345" s="404"/>
      <c r="D345" s="405"/>
      <c r="E345" s="403">
        <f>+'HOR (1)'!D20</f>
        <v>0</v>
      </c>
      <c r="F345" s="405"/>
    </row>
    <row r="346" spans="1:6" s="253" customFormat="1" ht="15.75" customHeight="1" thickBot="1" x14ac:dyDescent="0.25">
      <c r="A346" s="343"/>
      <c r="B346" s="401" t="s">
        <v>96</v>
      </c>
      <c r="C346" s="402"/>
      <c r="D346" s="343">
        <f>'Matrículas Promoción'!B18</f>
        <v>0</v>
      </c>
      <c r="E346" s="344" t="s">
        <v>94</v>
      </c>
      <c r="F346" s="344">
        <f>'Matrículas Promoción'!D18</f>
        <v>0</v>
      </c>
    </row>
    <row r="347" spans="1:6" x14ac:dyDescent="0.2">
      <c r="A347" s="406" t="s">
        <v>32</v>
      </c>
      <c r="B347" s="406"/>
      <c r="C347" s="252"/>
      <c r="D347" s="406" t="s">
        <v>55</v>
      </c>
      <c r="E347" s="406"/>
    </row>
    <row r="348" spans="1:6" ht="15.95" customHeight="1" x14ac:dyDescent="0.2">
      <c r="A348" s="51" t="s">
        <v>33</v>
      </c>
      <c r="B348" s="60">
        <f>+'FASE 1'!I3</f>
        <v>20</v>
      </c>
      <c r="C348" s="56"/>
      <c r="D348" s="51" t="s">
        <v>33</v>
      </c>
      <c r="E348" s="60">
        <f>+'FASE 2'!I3</f>
        <v>20</v>
      </c>
      <c r="F348" s="52"/>
    </row>
    <row r="349" spans="1:6" ht="15.95" customHeight="1" x14ac:dyDescent="0.2">
      <c r="A349" s="51" t="s">
        <v>5</v>
      </c>
      <c r="B349" s="61">
        <f>+'FASE 1'!F24</f>
        <v>0.45833333333333331</v>
      </c>
      <c r="C349" s="56"/>
      <c r="D349" s="51" t="s">
        <v>5</v>
      </c>
      <c r="E349" s="61">
        <f>+'FASE 2'!F24</f>
        <v>2.0833333333333332E-2</v>
      </c>
      <c r="F349" s="58"/>
    </row>
    <row r="350" spans="1:6" ht="15.95" customHeight="1" x14ac:dyDescent="0.2">
      <c r="A350" s="51" t="s">
        <v>6</v>
      </c>
      <c r="B350" s="61">
        <f>+'FASE 1'!G24</f>
        <v>0</v>
      </c>
      <c r="C350" s="56"/>
      <c r="D350" s="51" t="s">
        <v>6</v>
      </c>
      <c r="E350" s="61">
        <f>+'FASE 2'!G24</f>
        <v>0</v>
      </c>
      <c r="F350" s="52"/>
    </row>
    <row r="351" spans="1:6" ht="15.95" customHeight="1" x14ac:dyDescent="0.2">
      <c r="A351" s="51" t="s">
        <v>34</v>
      </c>
      <c r="B351" s="61">
        <f>+'FASE 1'!H24</f>
        <v>0</v>
      </c>
      <c r="C351" s="56"/>
      <c r="D351" s="51" t="s">
        <v>34</v>
      </c>
      <c r="E351" s="61">
        <f>+'FASE 2'!H24</f>
        <v>0</v>
      </c>
      <c r="F351" s="52"/>
    </row>
    <row r="352" spans="1:6" ht="15.95" customHeight="1" x14ac:dyDescent="0.2">
      <c r="A352" s="51" t="s">
        <v>36</v>
      </c>
      <c r="B352" s="61">
        <f>+'FASE 1'!I24</f>
        <v>-0.45833333333333331</v>
      </c>
      <c r="C352" s="56"/>
      <c r="D352" s="51" t="s">
        <v>36</v>
      </c>
      <c r="E352" s="61">
        <f>+'FASE 2'!I24</f>
        <v>-2.0833333333333332E-2</v>
      </c>
      <c r="F352" s="52"/>
    </row>
    <row r="353" spans="1:6" ht="15.95" customHeight="1" x14ac:dyDescent="0.2">
      <c r="A353" s="51" t="s">
        <v>37</v>
      </c>
      <c r="B353" s="61">
        <f>+'FASE 1'!J24</f>
        <v>-0.45833333333333331</v>
      </c>
      <c r="C353" s="56"/>
      <c r="D353" s="51" t="s">
        <v>37</v>
      </c>
      <c r="E353" s="61">
        <f>+'FASE 2'!J24</f>
        <v>-2.0833333333333332E-2</v>
      </c>
      <c r="F353" s="52"/>
    </row>
    <row r="354" spans="1:6" ht="15.95" customHeight="1" x14ac:dyDescent="0.2">
      <c r="A354" s="51" t="s">
        <v>56</v>
      </c>
      <c r="B354" s="61">
        <f>+'FASE 1'!N24</f>
        <v>0</v>
      </c>
      <c r="C354" s="56"/>
      <c r="D354" s="51" t="s">
        <v>56</v>
      </c>
      <c r="E354" s="61">
        <f>+'FASE 2'!N24</f>
        <v>0</v>
      </c>
      <c r="F354" s="52"/>
    </row>
    <row r="355" spans="1:6" ht="15.95" customHeight="1" x14ac:dyDescent="0.2">
      <c r="A355" s="51" t="s">
        <v>35</v>
      </c>
      <c r="B355" s="61">
        <f>+'FASE 1'!Q24</f>
        <v>1.5416666666666665</v>
      </c>
      <c r="C355" s="56"/>
      <c r="D355" s="51" t="s">
        <v>35</v>
      </c>
      <c r="E355" s="61">
        <f>+'FASE 2'!Q24</f>
        <v>0.22916666666666663</v>
      </c>
      <c r="F355" s="52"/>
    </row>
    <row r="356" spans="1:6" ht="15.95" customHeight="1" x14ac:dyDescent="0.2">
      <c r="A356" s="51" t="s">
        <v>7</v>
      </c>
      <c r="B356" s="62" t="e">
        <f>+'FASE 1'!S24</f>
        <v>#NUM!</v>
      </c>
      <c r="C356" s="56"/>
      <c r="D356" s="51" t="s">
        <v>7</v>
      </c>
      <c r="E356" s="62" t="e">
        <f>+'FASE 2'!S24</f>
        <v>#NUM!</v>
      </c>
      <c r="F356" s="52"/>
    </row>
    <row r="357" spans="1:6" ht="15.95" customHeight="1" x14ac:dyDescent="0.2">
      <c r="A357" s="65" t="s">
        <v>38</v>
      </c>
      <c r="B357" s="66">
        <f>+'FASE 1'!T24</f>
        <v>1.0833333333333333</v>
      </c>
      <c r="C357" s="67"/>
      <c r="D357" s="65" t="s">
        <v>38</v>
      </c>
      <c r="E357" s="66">
        <f>+'FASE 2'!T24</f>
        <v>0.20833333333333329</v>
      </c>
      <c r="F357" s="59"/>
    </row>
    <row r="358" spans="1:6" x14ac:dyDescent="0.2">
      <c r="C358" s="57"/>
    </row>
    <row r="359" spans="1:6" ht="16.5" customHeight="1" x14ac:dyDescent="0.2">
      <c r="A359" s="64" t="s">
        <v>40</v>
      </c>
      <c r="B359" s="69" t="e">
        <f>+CLAS.PROV!#REF!</f>
        <v>#REF!</v>
      </c>
      <c r="D359" s="63" t="s">
        <v>39</v>
      </c>
      <c r="E359" s="70" t="e">
        <f>+CLAS.PROV!#REF!</f>
        <v>#REF!</v>
      </c>
    </row>
    <row r="361" spans="1:6" ht="48" customHeight="1" x14ac:dyDescent="0.2">
      <c r="B361" s="351" t="str">
        <f>B1</f>
        <v>VII Raid Sierra de la Mosca y Llanos de Sierra de Fuentes 12/10/2013</v>
      </c>
      <c r="C361" s="251"/>
      <c r="D361" s="251"/>
    </row>
    <row r="362" spans="1:6" ht="13.5" thickBot="1" x14ac:dyDescent="0.25"/>
    <row r="363" spans="1:6" ht="16.5" customHeight="1" thickBot="1" x14ac:dyDescent="0.25">
      <c r="A363" s="54" t="s">
        <v>9</v>
      </c>
      <c r="B363" s="407" t="s">
        <v>0</v>
      </c>
      <c r="C363" s="409"/>
      <c r="D363" s="408"/>
      <c r="E363" s="407" t="s">
        <v>1</v>
      </c>
      <c r="F363" s="408"/>
    </row>
    <row r="364" spans="1:6" ht="27.75" customHeight="1" thickBot="1" x14ac:dyDescent="0.25">
      <c r="A364" s="55">
        <f>+'HOR (1)'!A21</f>
        <v>0</v>
      </c>
      <c r="B364" s="403">
        <f>+'HOR (1)'!C21</f>
        <v>0</v>
      </c>
      <c r="C364" s="404"/>
      <c r="D364" s="405"/>
      <c r="E364" s="403">
        <f>+'HOR (1)'!D21</f>
        <v>0</v>
      </c>
      <c r="F364" s="405"/>
    </row>
    <row r="365" spans="1:6" s="253" customFormat="1" ht="15.75" customHeight="1" thickBot="1" x14ac:dyDescent="0.25">
      <c r="A365" s="343"/>
      <c r="B365" s="401" t="s">
        <v>96</v>
      </c>
      <c r="C365" s="402"/>
      <c r="D365" s="343">
        <f>'Matrículas Promoción'!B19</f>
        <v>0</v>
      </c>
      <c r="E365" s="344" t="s">
        <v>94</v>
      </c>
      <c r="F365" s="344">
        <f>'Matrículas Promoción'!D19</f>
        <v>0</v>
      </c>
    </row>
    <row r="366" spans="1:6" x14ac:dyDescent="0.2">
      <c r="A366" s="406" t="s">
        <v>32</v>
      </c>
      <c r="B366" s="406"/>
      <c r="C366" s="252"/>
      <c r="D366" s="406" t="s">
        <v>55</v>
      </c>
      <c r="E366" s="406"/>
    </row>
    <row r="367" spans="1:6" ht="15.95" customHeight="1" x14ac:dyDescent="0.2">
      <c r="A367" s="51" t="s">
        <v>33</v>
      </c>
      <c r="B367" s="60">
        <f>+'FASE 1'!I3</f>
        <v>20</v>
      </c>
      <c r="C367" s="56"/>
      <c r="D367" s="51" t="s">
        <v>33</v>
      </c>
      <c r="E367" s="60">
        <f>+'FASE 2'!I3</f>
        <v>20</v>
      </c>
      <c r="F367" s="52"/>
    </row>
    <row r="368" spans="1:6" ht="15.95" customHeight="1" x14ac:dyDescent="0.2">
      <c r="A368" s="51" t="s">
        <v>5</v>
      </c>
      <c r="B368" s="61">
        <f>+'FASE 1'!F25</f>
        <v>0.45833333333333331</v>
      </c>
      <c r="C368" s="56"/>
      <c r="D368" s="51" t="s">
        <v>5</v>
      </c>
      <c r="E368" s="61">
        <f>+'FASE 2'!F25</f>
        <v>2.0833333333333332E-2</v>
      </c>
      <c r="F368" s="58"/>
    </row>
    <row r="369" spans="1:6" ht="15.95" customHeight="1" x14ac:dyDescent="0.2">
      <c r="A369" s="51" t="s">
        <v>6</v>
      </c>
      <c r="B369" s="61">
        <f>+'FASE 1'!G25</f>
        <v>0</v>
      </c>
      <c r="C369" s="56"/>
      <c r="D369" s="51" t="s">
        <v>6</v>
      </c>
      <c r="E369" s="61">
        <f>+'FASE 2'!G25</f>
        <v>0</v>
      </c>
      <c r="F369" s="52"/>
    </row>
    <row r="370" spans="1:6" ht="15.95" customHeight="1" x14ac:dyDescent="0.2">
      <c r="A370" s="51" t="s">
        <v>34</v>
      </c>
      <c r="B370" s="61">
        <f>+'FASE 1'!H25</f>
        <v>0</v>
      </c>
      <c r="C370" s="56"/>
      <c r="D370" s="51" t="s">
        <v>34</v>
      </c>
      <c r="E370" s="61">
        <f>+'FASE 2'!H25</f>
        <v>0</v>
      </c>
      <c r="F370" s="52"/>
    </row>
    <row r="371" spans="1:6" ht="15.95" customHeight="1" x14ac:dyDescent="0.2">
      <c r="A371" s="51" t="s">
        <v>36</v>
      </c>
      <c r="B371" s="61">
        <f>+'FASE 1'!I25</f>
        <v>-0.45833333333333331</v>
      </c>
      <c r="C371" s="56"/>
      <c r="D371" s="51" t="s">
        <v>36</v>
      </c>
      <c r="E371" s="61">
        <f>+'FASE 2'!I25</f>
        <v>-2.0833333333333332E-2</v>
      </c>
      <c r="F371" s="52"/>
    </row>
    <row r="372" spans="1:6" ht="15.95" customHeight="1" x14ac:dyDescent="0.2">
      <c r="A372" s="51" t="s">
        <v>37</v>
      </c>
      <c r="B372" s="61">
        <f>+'FASE 1'!J25</f>
        <v>-0.45833333333333331</v>
      </c>
      <c r="C372" s="56"/>
      <c r="D372" s="51" t="s">
        <v>37</v>
      </c>
      <c r="E372" s="61">
        <f>+'FASE 2'!J25</f>
        <v>-2.0833333333333332E-2</v>
      </c>
      <c r="F372" s="52"/>
    </row>
    <row r="373" spans="1:6" ht="15.95" customHeight="1" x14ac:dyDescent="0.2">
      <c r="A373" s="51" t="s">
        <v>56</v>
      </c>
      <c r="B373" s="61">
        <f>+'FASE 1'!N25</f>
        <v>0</v>
      </c>
      <c r="C373" s="56"/>
      <c r="D373" s="51" t="s">
        <v>56</v>
      </c>
      <c r="E373" s="61">
        <f>+'FASE 2'!N25</f>
        <v>0</v>
      </c>
      <c r="F373" s="52"/>
    </row>
    <row r="374" spans="1:6" ht="15.95" customHeight="1" x14ac:dyDescent="0.2">
      <c r="A374" s="51" t="s">
        <v>35</v>
      </c>
      <c r="B374" s="61">
        <f>+'FASE 1'!Q25</f>
        <v>1.5416666666666665</v>
      </c>
      <c r="C374" s="56"/>
      <c r="D374" s="51" t="s">
        <v>35</v>
      </c>
      <c r="E374" s="61">
        <f>+'FASE 2'!Q25</f>
        <v>0.22916666666666663</v>
      </c>
      <c r="F374" s="52"/>
    </row>
    <row r="375" spans="1:6" ht="15.95" customHeight="1" x14ac:dyDescent="0.2">
      <c r="A375" s="51" t="s">
        <v>7</v>
      </c>
      <c r="B375" s="62" t="e">
        <f>+'FASE 1'!S25</f>
        <v>#NUM!</v>
      </c>
      <c r="C375" s="56"/>
      <c r="D375" s="51" t="s">
        <v>7</v>
      </c>
      <c r="E375" s="62" t="e">
        <f>+'FASE 2'!S25</f>
        <v>#NUM!</v>
      </c>
      <c r="F375" s="52"/>
    </row>
    <row r="376" spans="1:6" ht="15.95" customHeight="1" x14ac:dyDescent="0.2">
      <c r="A376" s="65" t="s">
        <v>38</v>
      </c>
      <c r="B376" s="66">
        <f>+'FASE 1'!T25</f>
        <v>1.0833333333333333</v>
      </c>
      <c r="C376" s="67"/>
      <c r="D376" s="65" t="s">
        <v>38</v>
      </c>
      <c r="E376" s="66">
        <f>+'FASE 2'!T25</f>
        <v>0.20833333333333329</v>
      </c>
      <c r="F376" s="59"/>
    </row>
    <row r="377" spans="1:6" x14ac:dyDescent="0.2">
      <c r="C377" s="57"/>
    </row>
    <row r="378" spans="1:6" ht="16.5" customHeight="1" x14ac:dyDescent="0.2">
      <c r="A378" s="64" t="s">
        <v>40</v>
      </c>
      <c r="B378" s="69" t="e">
        <f>+CLAS.PROV!#REF!</f>
        <v>#REF!</v>
      </c>
      <c r="D378" s="63" t="s">
        <v>39</v>
      </c>
      <c r="E378" s="70" t="e">
        <f>+CLAS.PROV!#REF!</f>
        <v>#REF!</v>
      </c>
    </row>
    <row r="379" spans="1:6" ht="12.75" customHeight="1" x14ac:dyDescent="0.2"/>
    <row r="380" spans="1:6" ht="12.75" customHeight="1" x14ac:dyDescent="0.2"/>
    <row r="381" spans="1:6" ht="12.75" customHeight="1" x14ac:dyDescent="0.2"/>
    <row r="382" spans="1:6" ht="12.75" customHeight="1" x14ac:dyDescent="0.2"/>
    <row r="383" spans="1:6" ht="12.75" customHeight="1" x14ac:dyDescent="0.2"/>
    <row r="384" spans="1:6" ht="12.75" customHeight="1" x14ac:dyDescent="0.2"/>
    <row r="385" spans="1:6" ht="12.75" customHeight="1" x14ac:dyDescent="0.2"/>
    <row r="386" spans="1:6" ht="12.75" customHeight="1" x14ac:dyDescent="0.2"/>
    <row r="387" spans="1:6" ht="48" customHeight="1" x14ac:dyDescent="0.2">
      <c r="B387" s="351" t="str">
        <f>B1</f>
        <v>VII Raid Sierra de la Mosca y Llanos de Sierra de Fuentes 12/10/2013</v>
      </c>
      <c r="C387" s="251"/>
      <c r="D387" s="251"/>
    </row>
    <row r="388" spans="1:6" ht="13.5" thickBot="1" x14ac:dyDescent="0.25"/>
    <row r="389" spans="1:6" ht="16.5" customHeight="1" thickBot="1" x14ac:dyDescent="0.25">
      <c r="A389" s="54" t="s">
        <v>9</v>
      </c>
      <c r="B389" s="407" t="s">
        <v>0</v>
      </c>
      <c r="C389" s="409"/>
      <c r="D389" s="408"/>
      <c r="E389" s="407" t="s">
        <v>1</v>
      </c>
      <c r="F389" s="408"/>
    </row>
    <row r="390" spans="1:6" ht="27.75" customHeight="1" thickBot="1" x14ac:dyDescent="0.25">
      <c r="A390" s="55">
        <f>+'HOR (1)'!A22</f>
        <v>0</v>
      </c>
      <c r="B390" s="403">
        <f>+'HOR (1)'!C22</f>
        <v>0</v>
      </c>
      <c r="C390" s="404"/>
      <c r="D390" s="405"/>
      <c r="E390" s="403">
        <f>+'HOR (1)'!D22</f>
        <v>0</v>
      </c>
      <c r="F390" s="405"/>
    </row>
    <row r="391" spans="1:6" s="253" customFormat="1" ht="15.75" customHeight="1" thickBot="1" x14ac:dyDescent="0.25">
      <c r="A391" s="343"/>
      <c r="B391" s="401" t="s">
        <v>96</v>
      </c>
      <c r="C391" s="402"/>
      <c r="D391" s="343">
        <f>'Matrículas Promoción'!B20</f>
        <v>0</v>
      </c>
      <c r="E391" s="344" t="s">
        <v>94</v>
      </c>
      <c r="F391" s="344">
        <f>'Matrículas Promoción'!D20</f>
        <v>0</v>
      </c>
    </row>
    <row r="392" spans="1:6" x14ac:dyDescent="0.2">
      <c r="A392" s="406" t="s">
        <v>32</v>
      </c>
      <c r="B392" s="406"/>
      <c r="C392" s="252"/>
      <c r="D392" s="406" t="s">
        <v>55</v>
      </c>
      <c r="E392" s="406"/>
    </row>
    <row r="393" spans="1:6" ht="15.95" customHeight="1" x14ac:dyDescent="0.2">
      <c r="A393" s="51" t="s">
        <v>33</v>
      </c>
      <c r="B393" s="60">
        <f>+'FASE 1'!I3</f>
        <v>20</v>
      </c>
      <c r="C393" s="56"/>
      <c r="D393" s="51" t="s">
        <v>33</v>
      </c>
      <c r="E393" s="60">
        <f>+'FASE 2'!I3</f>
        <v>20</v>
      </c>
      <c r="F393" s="52"/>
    </row>
    <row r="394" spans="1:6" ht="15.95" customHeight="1" x14ac:dyDescent="0.2">
      <c r="A394" s="51" t="s">
        <v>5</v>
      </c>
      <c r="B394" s="61">
        <f>+'FASE 1'!F26</f>
        <v>0.45833333333333331</v>
      </c>
      <c r="C394" s="56"/>
      <c r="D394" s="51" t="s">
        <v>5</v>
      </c>
      <c r="E394" s="61">
        <f>+'FASE 2'!F26</f>
        <v>2.0833333333333332E-2</v>
      </c>
      <c r="F394" s="58"/>
    </row>
    <row r="395" spans="1:6" ht="15.95" customHeight="1" x14ac:dyDescent="0.2">
      <c r="A395" s="51" t="s">
        <v>6</v>
      </c>
      <c r="B395" s="61">
        <f>+'FASE 1'!G26</f>
        <v>0</v>
      </c>
      <c r="C395" s="56"/>
      <c r="D395" s="51" t="s">
        <v>6</v>
      </c>
      <c r="E395" s="61">
        <f>+'FASE 2'!G26</f>
        <v>0</v>
      </c>
      <c r="F395" s="52"/>
    </row>
    <row r="396" spans="1:6" ht="15.95" customHeight="1" x14ac:dyDescent="0.2">
      <c r="A396" s="51" t="s">
        <v>34</v>
      </c>
      <c r="B396" s="61">
        <f>+'FASE 1'!H26</f>
        <v>0</v>
      </c>
      <c r="C396" s="56"/>
      <c r="D396" s="51" t="s">
        <v>34</v>
      </c>
      <c r="E396" s="61">
        <f>+'FASE 2'!H26</f>
        <v>0</v>
      </c>
      <c r="F396" s="52"/>
    </row>
    <row r="397" spans="1:6" ht="15.95" customHeight="1" x14ac:dyDescent="0.2">
      <c r="A397" s="51" t="s">
        <v>36</v>
      </c>
      <c r="B397" s="61">
        <f>+'FASE 1'!I26</f>
        <v>-0.45833333333333331</v>
      </c>
      <c r="C397" s="56"/>
      <c r="D397" s="51" t="s">
        <v>36</v>
      </c>
      <c r="E397" s="61">
        <f>+'FASE 2'!I26</f>
        <v>-2.0833333333333332E-2</v>
      </c>
      <c r="F397" s="52"/>
    </row>
    <row r="398" spans="1:6" ht="15.95" customHeight="1" x14ac:dyDescent="0.2">
      <c r="A398" s="51" t="s">
        <v>37</v>
      </c>
      <c r="B398" s="61">
        <f>+'FASE 1'!J26</f>
        <v>-0.45833333333333331</v>
      </c>
      <c r="C398" s="56"/>
      <c r="D398" s="51" t="s">
        <v>37</v>
      </c>
      <c r="E398" s="61">
        <f>+'FASE 2'!J26</f>
        <v>-2.0833333333333332E-2</v>
      </c>
      <c r="F398" s="52"/>
    </row>
    <row r="399" spans="1:6" ht="15.95" customHeight="1" x14ac:dyDescent="0.2">
      <c r="A399" s="51" t="s">
        <v>56</v>
      </c>
      <c r="B399" s="61">
        <f>+'FASE 1'!N26</f>
        <v>0</v>
      </c>
      <c r="C399" s="56"/>
      <c r="D399" s="51" t="s">
        <v>56</v>
      </c>
      <c r="E399" s="61">
        <f>+'FASE 2'!N26</f>
        <v>0</v>
      </c>
      <c r="F399" s="52"/>
    </row>
    <row r="400" spans="1:6" ht="15.95" customHeight="1" x14ac:dyDescent="0.2">
      <c r="A400" s="51" t="s">
        <v>35</v>
      </c>
      <c r="B400" s="61">
        <f>+'FASE 1'!Q26</f>
        <v>1.5416666666666665</v>
      </c>
      <c r="C400" s="56"/>
      <c r="D400" s="51" t="s">
        <v>35</v>
      </c>
      <c r="E400" s="61">
        <f>+'FASE 2'!Q26</f>
        <v>0.22916666666666663</v>
      </c>
      <c r="F400" s="52"/>
    </row>
    <row r="401" spans="1:6" ht="15.95" customHeight="1" x14ac:dyDescent="0.2">
      <c r="A401" s="51" t="s">
        <v>7</v>
      </c>
      <c r="B401" s="62" t="e">
        <f>+'FASE 1'!S26</f>
        <v>#NUM!</v>
      </c>
      <c r="C401" s="56"/>
      <c r="D401" s="51" t="s">
        <v>7</v>
      </c>
      <c r="E401" s="62" t="e">
        <f>+'FASE 2'!S26</f>
        <v>#NUM!</v>
      </c>
      <c r="F401" s="52"/>
    </row>
    <row r="402" spans="1:6" ht="15.95" customHeight="1" x14ac:dyDescent="0.2">
      <c r="A402" s="65" t="s">
        <v>38</v>
      </c>
      <c r="B402" s="66">
        <f>+'FASE 1'!T26</f>
        <v>1.0833333333333333</v>
      </c>
      <c r="C402" s="67"/>
      <c r="D402" s="65" t="s">
        <v>38</v>
      </c>
      <c r="E402" s="66">
        <f>+'FASE 2'!T26</f>
        <v>0.20833333333333329</v>
      </c>
      <c r="F402" s="59"/>
    </row>
    <row r="403" spans="1:6" x14ac:dyDescent="0.2">
      <c r="C403" s="57"/>
    </row>
    <row r="404" spans="1:6" ht="16.5" customHeight="1" x14ac:dyDescent="0.2">
      <c r="A404" s="64" t="s">
        <v>40</v>
      </c>
      <c r="B404" s="69" t="e">
        <f>+CLAS.PROV!#REF!</f>
        <v>#REF!</v>
      </c>
      <c r="D404" s="63" t="s">
        <v>39</v>
      </c>
      <c r="E404" s="70" t="e">
        <f>+CLAS.PROV!#REF!</f>
        <v>#REF!</v>
      </c>
    </row>
    <row r="406" spans="1:6" ht="48" customHeight="1" x14ac:dyDescent="0.2">
      <c r="B406" s="351" t="str">
        <f>B1</f>
        <v>VII Raid Sierra de la Mosca y Llanos de Sierra de Fuentes 12/10/2013</v>
      </c>
      <c r="C406" s="251"/>
      <c r="D406" s="251"/>
    </row>
    <row r="407" spans="1:6" ht="13.5" thickBot="1" x14ac:dyDescent="0.25"/>
    <row r="408" spans="1:6" ht="16.5" customHeight="1" thickBot="1" x14ac:dyDescent="0.25">
      <c r="A408" s="54" t="s">
        <v>9</v>
      </c>
      <c r="B408" s="407" t="s">
        <v>0</v>
      </c>
      <c r="C408" s="409"/>
      <c r="D408" s="408"/>
      <c r="E408" s="407" t="s">
        <v>1</v>
      </c>
      <c r="F408" s="408"/>
    </row>
    <row r="409" spans="1:6" ht="27.75" customHeight="1" thickBot="1" x14ac:dyDescent="0.25">
      <c r="A409" s="55">
        <f>+'HOR (1)'!A23</f>
        <v>0</v>
      </c>
      <c r="B409" s="403">
        <f>+'HOR (1)'!C23</f>
        <v>0</v>
      </c>
      <c r="C409" s="404"/>
      <c r="D409" s="405"/>
      <c r="E409" s="403">
        <f>+'HOR (1)'!D23</f>
        <v>0</v>
      </c>
      <c r="F409" s="405"/>
    </row>
    <row r="410" spans="1:6" s="253" customFormat="1" ht="15.75" customHeight="1" thickBot="1" x14ac:dyDescent="0.25">
      <c r="A410" s="343"/>
      <c r="B410" s="401" t="s">
        <v>96</v>
      </c>
      <c r="C410" s="402"/>
      <c r="D410" s="343">
        <f>'Matrículas Promoción'!B21</f>
        <v>0</v>
      </c>
      <c r="E410" s="344" t="s">
        <v>94</v>
      </c>
      <c r="F410" s="344">
        <f>'Matrículas Promoción'!D21</f>
        <v>0</v>
      </c>
    </row>
    <row r="411" spans="1:6" x14ac:dyDescent="0.2">
      <c r="A411" s="406" t="s">
        <v>32</v>
      </c>
      <c r="B411" s="406"/>
      <c r="C411" s="252"/>
      <c r="D411" s="406" t="s">
        <v>55</v>
      </c>
      <c r="E411" s="406"/>
    </row>
    <row r="412" spans="1:6" ht="15.95" customHeight="1" x14ac:dyDescent="0.2">
      <c r="A412" s="51" t="s">
        <v>33</v>
      </c>
      <c r="B412" s="60">
        <f>+'FASE 1'!I3</f>
        <v>20</v>
      </c>
      <c r="C412" s="56"/>
      <c r="D412" s="51" t="s">
        <v>33</v>
      </c>
      <c r="E412" s="60">
        <f>+'FASE 2'!I3</f>
        <v>20</v>
      </c>
      <c r="F412" s="52"/>
    </row>
    <row r="413" spans="1:6" ht="15.95" customHeight="1" x14ac:dyDescent="0.2">
      <c r="A413" s="51" t="s">
        <v>5</v>
      </c>
      <c r="B413" s="61">
        <f>+'FASE 1'!F27</f>
        <v>0.45833333333333331</v>
      </c>
      <c r="C413" s="56"/>
      <c r="D413" s="51" t="s">
        <v>5</v>
      </c>
      <c r="E413" s="61">
        <f>+'FASE 2'!F27</f>
        <v>2.0833333333333332E-2</v>
      </c>
      <c r="F413" s="58"/>
    </row>
    <row r="414" spans="1:6" ht="15.95" customHeight="1" x14ac:dyDescent="0.2">
      <c r="A414" s="51" t="s">
        <v>6</v>
      </c>
      <c r="B414" s="61">
        <f>+'FASE 1'!G27</f>
        <v>0</v>
      </c>
      <c r="C414" s="56"/>
      <c r="D414" s="51" t="s">
        <v>6</v>
      </c>
      <c r="E414" s="61">
        <f>+'FASE 2'!G27</f>
        <v>0</v>
      </c>
      <c r="F414" s="52"/>
    </row>
    <row r="415" spans="1:6" ht="15.95" customHeight="1" x14ac:dyDescent="0.2">
      <c r="A415" s="51" t="s">
        <v>34</v>
      </c>
      <c r="B415" s="61">
        <f>+'FASE 1'!H27</f>
        <v>0</v>
      </c>
      <c r="C415" s="56"/>
      <c r="D415" s="51" t="s">
        <v>34</v>
      </c>
      <c r="E415" s="61">
        <f>+'FASE 2'!H27</f>
        <v>0</v>
      </c>
      <c r="F415" s="52"/>
    </row>
    <row r="416" spans="1:6" ht="15.95" customHeight="1" x14ac:dyDescent="0.2">
      <c r="A416" s="51" t="s">
        <v>36</v>
      </c>
      <c r="B416" s="61">
        <f>+'FASE 1'!I27</f>
        <v>-0.45833333333333331</v>
      </c>
      <c r="C416" s="56"/>
      <c r="D416" s="51" t="s">
        <v>36</v>
      </c>
      <c r="E416" s="61">
        <f>+'FASE 2'!I27</f>
        <v>-2.0833333333333332E-2</v>
      </c>
      <c r="F416" s="52"/>
    </row>
    <row r="417" spans="1:6" ht="15.95" customHeight="1" x14ac:dyDescent="0.2">
      <c r="A417" s="51" t="s">
        <v>37</v>
      </c>
      <c r="B417" s="61">
        <f>+'FASE 1'!J27</f>
        <v>-0.45833333333333331</v>
      </c>
      <c r="C417" s="56"/>
      <c r="D417" s="51" t="s">
        <v>37</v>
      </c>
      <c r="E417" s="61">
        <f>+'FASE 2'!J27</f>
        <v>-2.0833333333333332E-2</v>
      </c>
      <c r="F417" s="52"/>
    </row>
    <row r="418" spans="1:6" ht="15.95" customHeight="1" x14ac:dyDescent="0.2">
      <c r="A418" s="51" t="s">
        <v>56</v>
      </c>
      <c r="B418" s="61">
        <f>+'FASE 1'!N27</f>
        <v>0</v>
      </c>
      <c r="C418" s="56"/>
      <c r="D418" s="51" t="s">
        <v>56</v>
      </c>
      <c r="E418" s="61">
        <f>+'FASE 2'!N27</f>
        <v>0</v>
      </c>
      <c r="F418" s="52"/>
    </row>
    <row r="419" spans="1:6" ht="15.95" customHeight="1" x14ac:dyDescent="0.2">
      <c r="A419" s="51" t="s">
        <v>35</v>
      </c>
      <c r="B419" s="61">
        <f>+'FASE 1'!Q27</f>
        <v>1.5416666666666665</v>
      </c>
      <c r="C419" s="56"/>
      <c r="D419" s="51" t="s">
        <v>35</v>
      </c>
      <c r="E419" s="61">
        <f>+'FASE 2'!Q27</f>
        <v>0.22916666666666663</v>
      </c>
      <c r="F419" s="52"/>
    </row>
    <row r="420" spans="1:6" ht="15.95" customHeight="1" x14ac:dyDescent="0.2">
      <c r="A420" s="51" t="s">
        <v>7</v>
      </c>
      <c r="B420" s="62" t="e">
        <f>+'FASE 1'!S27</f>
        <v>#NUM!</v>
      </c>
      <c r="C420" s="56"/>
      <c r="D420" s="51" t="s">
        <v>7</v>
      </c>
      <c r="E420" s="62" t="e">
        <f>+'FASE 2'!S27</f>
        <v>#NUM!</v>
      </c>
      <c r="F420" s="52"/>
    </row>
    <row r="421" spans="1:6" ht="15.95" customHeight="1" x14ac:dyDescent="0.2">
      <c r="A421" s="65" t="s">
        <v>38</v>
      </c>
      <c r="B421" s="66">
        <f>+'FASE 1'!T27</f>
        <v>1.0833333333333333</v>
      </c>
      <c r="C421" s="67"/>
      <c r="D421" s="65" t="s">
        <v>38</v>
      </c>
      <c r="E421" s="66">
        <f>+'FASE 2'!T27</f>
        <v>0.20833333333333329</v>
      </c>
      <c r="F421" s="59"/>
    </row>
    <row r="422" spans="1:6" x14ac:dyDescent="0.2">
      <c r="C422" s="57"/>
    </row>
    <row r="423" spans="1:6" ht="16.5" customHeight="1" x14ac:dyDescent="0.2">
      <c r="A423" s="64" t="s">
        <v>40</v>
      </c>
      <c r="B423" s="69" t="e">
        <f>+CLAS.PROV!#REF!</f>
        <v>#REF!</v>
      </c>
      <c r="D423" s="63" t="s">
        <v>39</v>
      </c>
      <c r="E423" s="70" t="e">
        <f>+CLAS.PROV!#REF!</f>
        <v>#REF!</v>
      </c>
    </row>
    <row r="424" spans="1:6" ht="12.75" customHeight="1" x14ac:dyDescent="0.2">
      <c r="A424" s="64"/>
      <c r="B424" s="69"/>
      <c r="D424" s="63"/>
      <c r="E424" s="70"/>
    </row>
    <row r="425" spans="1:6" ht="12.75" customHeight="1" x14ac:dyDescent="0.2">
      <c r="A425" s="64"/>
      <c r="B425" s="69"/>
      <c r="D425" s="63"/>
      <c r="E425" s="70"/>
    </row>
    <row r="426" spans="1:6" ht="12.75" customHeight="1" x14ac:dyDescent="0.2">
      <c r="A426" s="64"/>
      <c r="B426" s="69"/>
      <c r="D426" s="63"/>
      <c r="E426" s="70"/>
    </row>
    <row r="427" spans="1:6" ht="12.75" customHeight="1" x14ac:dyDescent="0.2">
      <c r="A427" s="64"/>
      <c r="B427" s="69"/>
      <c r="D427" s="63"/>
      <c r="E427" s="70"/>
    </row>
    <row r="428" spans="1:6" ht="12.75" customHeight="1" x14ac:dyDescent="0.2">
      <c r="A428" s="64"/>
      <c r="B428" s="69"/>
      <c r="D428" s="63"/>
      <c r="E428" s="70"/>
    </row>
    <row r="429" spans="1:6" ht="12.75" customHeight="1" x14ac:dyDescent="0.2">
      <c r="A429" s="64"/>
      <c r="B429" s="69"/>
      <c r="D429" s="63"/>
      <c r="E429" s="70"/>
    </row>
    <row r="430" spans="1:6" ht="12.75" customHeight="1" x14ac:dyDescent="0.2"/>
    <row r="431" spans="1:6" ht="12.75" customHeight="1" x14ac:dyDescent="0.2"/>
    <row r="432" spans="1:6" ht="48" customHeight="1" x14ac:dyDescent="0.2">
      <c r="B432" s="351" t="str">
        <f>B1</f>
        <v>VII Raid Sierra de la Mosca y Llanos de Sierra de Fuentes 12/10/2013</v>
      </c>
      <c r="C432" s="251"/>
      <c r="D432" s="251"/>
    </row>
    <row r="433" spans="1:6" ht="13.5" thickBot="1" x14ac:dyDescent="0.25"/>
    <row r="434" spans="1:6" ht="16.5" customHeight="1" thickBot="1" x14ac:dyDescent="0.25">
      <c r="A434" s="54" t="s">
        <v>9</v>
      </c>
      <c r="B434" s="407" t="s">
        <v>0</v>
      </c>
      <c r="C434" s="409"/>
      <c r="D434" s="408"/>
      <c r="E434" s="407" t="s">
        <v>1</v>
      </c>
      <c r="F434" s="408"/>
    </row>
    <row r="435" spans="1:6" ht="27.75" customHeight="1" thickBot="1" x14ac:dyDescent="0.25">
      <c r="A435" s="55">
        <f>+'HOR (1)'!A24</f>
        <v>0</v>
      </c>
      <c r="B435" s="403">
        <f>+'HOR (1)'!C24</f>
        <v>0</v>
      </c>
      <c r="C435" s="404"/>
      <c r="D435" s="405"/>
      <c r="E435" s="403">
        <f>+'HOR (1)'!D24</f>
        <v>0</v>
      </c>
      <c r="F435" s="405"/>
    </row>
    <row r="436" spans="1:6" s="253" customFormat="1" ht="15.75" customHeight="1" thickBot="1" x14ac:dyDescent="0.25">
      <c r="A436" s="343"/>
      <c r="B436" s="401" t="s">
        <v>96</v>
      </c>
      <c r="C436" s="402"/>
      <c r="D436" s="343">
        <f>'Matrículas Promoción'!B22</f>
        <v>0</v>
      </c>
      <c r="E436" s="344" t="s">
        <v>94</v>
      </c>
      <c r="F436" s="344">
        <f>'Matrículas Promoción'!D22</f>
        <v>0</v>
      </c>
    </row>
    <row r="437" spans="1:6" x14ac:dyDescent="0.2">
      <c r="A437" s="406" t="s">
        <v>32</v>
      </c>
      <c r="B437" s="406"/>
      <c r="C437" s="252"/>
      <c r="D437" s="406" t="s">
        <v>55</v>
      </c>
      <c r="E437" s="406"/>
    </row>
    <row r="438" spans="1:6" ht="15.95" customHeight="1" x14ac:dyDescent="0.2">
      <c r="A438" s="51" t="s">
        <v>33</v>
      </c>
      <c r="B438" s="60">
        <f>+'FASE 1'!I3</f>
        <v>20</v>
      </c>
      <c r="C438" s="56"/>
      <c r="D438" s="51" t="s">
        <v>33</v>
      </c>
      <c r="E438" s="60">
        <f>+'FASE 2'!I3</f>
        <v>20</v>
      </c>
      <c r="F438" s="52"/>
    </row>
    <row r="439" spans="1:6" ht="15.95" customHeight="1" x14ac:dyDescent="0.2">
      <c r="A439" s="51" t="s">
        <v>5</v>
      </c>
      <c r="B439" s="61">
        <f>+'FASE 1'!F28</f>
        <v>0.45833333333333331</v>
      </c>
      <c r="C439" s="56"/>
      <c r="D439" s="51" t="s">
        <v>5</v>
      </c>
      <c r="E439" s="61">
        <f>+'FASE 2'!F28</f>
        <v>2.0833333333333332E-2</v>
      </c>
      <c r="F439" s="58"/>
    </row>
    <row r="440" spans="1:6" ht="15.95" customHeight="1" x14ac:dyDescent="0.2">
      <c r="A440" s="51" t="s">
        <v>6</v>
      </c>
      <c r="B440" s="61">
        <f>+'FASE 1'!G28</f>
        <v>0</v>
      </c>
      <c r="C440" s="56"/>
      <c r="D440" s="51" t="s">
        <v>6</v>
      </c>
      <c r="E440" s="61">
        <f>+'FASE 2'!G28</f>
        <v>0</v>
      </c>
      <c r="F440" s="52"/>
    </row>
    <row r="441" spans="1:6" ht="15.95" customHeight="1" x14ac:dyDescent="0.2">
      <c r="A441" s="51" t="s">
        <v>34</v>
      </c>
      <c r="B441" s="61">
        <f>+'FASE 1'!H28</f>
        <v>0</v>
      </c>
      <c r="C441" s="56"/>
      <c r="D441" s="51" t="s">
        <v>34</v>
      </c>
      <c r="E441" s="61">
        <f>+'FASE 2'!H28</f>
        <v>0</v>
      </c>
      <c r="F441" s="52"/>
    </row>
    <row r="442" spans="1:6" ht="15.95" customHeight="1" x14ac:dyDescent="0.2">
      <c r="A442" s="51" t="s">
        <v>36</v>
      </c>
      <c r="B442" s="61">
        <f>+'FASE 1'!I28</f>
        <v>-0.45833333333333331</v>
      </c>
      <c r="C442" s="56"/>
      <c r="D442" s="51" t="s">
        <v>36</v>
      </c>
      <c r="E442" s="61">
        <f>+'FASE 2'!I28</f>
        <v>-2.0833333333333332E-2</v>
      </c>
      <c r="F442" s="52"/>
    </row>
    <row r="443" spans="1:6" ht="15.95" customHeight="1" x14ac:dyDescent="0.2">
      <c r="A443" s="51" t="s">
        <v>37</v>
      </c>
      <c r="B443" s="61">
        <f>+'FASE 1'!J28</f>
        <v>-0.45833333333333331</v>
      </c>
      <c r="C443" s="56"/>
      <c r="D443" s="51" t="s">
        <v>37</v>
      </c>
      <c r="E443" s="61">
        <f>+'FASE 2'!J28</f>
        <v>-2.0833333333333332E-2</v>
      </c>
      <c r="F443" s="52"/>
    </row>
    <row r="444" spans="1:6" ht="15.95" customHeight="1" x14ac:dyDescent="0.2">
      <c r="A444" s="51" t="s">
        <v>56</v>
      </c>
      <c r="B444" s="61">
        <f>+'FASE 1'!N28</f>
        <v>0</v>
      </c>
      <c r="C444" s="56"/>
      <c r="D444" s="51" t="s">
        <v>56</v>
      </c>
      <c r="E444" s="61">
        <f>+'FASE 2'!N28</f>
        <v>0</v>
      </c>
      <c r="F444" s="52"/>
    </row>
    <row r="445" spans="1:6" ht="15.95" customHeight="1" x14ac:dyDescent="0.2">
      <c r="A445" s="51" t="s">
        <v>35</v>
      </c>
      <c r="B445" s="61">
        <f>+'FASE 1'!Q28</f>
        <v>1.5416666666666665</v>
      </c>
      <c r="C445" s="56"/>
      <c r="D445" s="51" t="s">
        <v>35</v>
      </c>
      <c r="E445" s="61">
        <f>+'FASE 2'!Q28</f>
        <v>0.22916666666666663</v>
      </c>
      <c r="F445" s="52"/>
    </row>
    <row r="446" spans="1:6" ht="15.95" customHeight="1" x14ac:dyDescent="0.2">
      <c r="A446" s="51" t="s">
        <v>7</v>
      </c>
      <c r="B446" s="62" t="e">
        <f>+'FASE 1'!S28</f>
        <v>#NUM!</v>
      </c>
      <c r="C446" s="56"/>
      <c r="D446" s="51" t="s">
        <v>7</v>
      </c>
      <c r="E446" s="62" t="e">
        <f>+'FASE 2'!S28</f>
        <v>#NUM!</v>
      </c>
      <c r="F446" s="52"/>
    </row>
    <row r="447" spans="1:6" ht="15.95" customHeight="1" x14ac:dyDescent="0.2">
      <c r="A447" s="65" t="s">
        <v>38</v>
      </c>
      <c r="B447" s="66">
        <f>+'FASE 1'!T28</f>
        <v>1.0833333333333333</v>
      </c>
      <c r="C447" s="67"/>
      <c r="D447" s="65" t="s">
        <v>38</v>
      </c>
      <c r="E447" s="66">
        <f>+'FASE 2'!T28</f>
        <v>0.20833333333333329</v>
      </c>
      <c r="F447" s="59"/>
    </row>
    <row r="448" spans="1:6" x14ac:dyDescent="0.2">
      <c r="C448" s="57"/>
    </row>
    <row r="449" spans="1:6" ht="16.5" customHeight="1" x14ac:dyDescent="0.2">
      <c r="A449" s="64" t="s">
        <v>40</v>
      </c>
      <c r="B449" s="69" t="e">
        <f>+CLAS.PROV!#REF!</f>
        <v>#REF!</v>
      </c>
      <c r="D449" s="63" t="s">
        <v>39</v>
      </c>
      <c r="E449" s="70" t="e">
        <f>+CLAS.PROV!#REF!</f>
        <v>#REF!</v>
      </c>
    </row>
    <row r="451" spans="1:6" ht="48" customHeight="1" x14ac:dyDescent="0.2">
      <c r="B451" s="351" t="str">
        <f>B1</f>
        <v>VII Raid Sierra de la Mosca y Llanos de Sierra de Fuentes 12/10/2013</v>
      </c>
      <c r="C451" s="251"/>
      <c r="D451" s="251"/>
    </row>
    <row r="452" spans="1:6" ht="13.5" thickBot="1" x14ac:dyDescent="0.25"/>
    <row r="453" spans="1:6" ht="16.5" customHeight="1" thickBot="1" x14ac:dyDescent="0.25">
      <c r="A453" s="54" t="s">
        <v>9</v>
      </c>
      <c r="B453" s="407" t="s">
        <v>0</v>
      </c>
      <c r="C453" s="409"/>
      <c r="D453" s="408"/>
      <c r="E453" s="407" t="s">
        <v>1</v>
      </c>
      <c r="F453" s="408"/>
    </row>
    <row r="454" spans="1:6" ht="27.75" customHeight="1" thickBot="1" x14ac:dyDescent="0.25">
      <c r="A454" s="55">
        <f>+'HOR (1)'!A25</f>
        <v>0</v>
      </c>
      <c r="B454" s="403">
        <f>+'HOR (1)'!C25</f>
        <v>0</v>
      </c>
      <c r="C454" s="404"/>
      <c r="D454" s="405"/>
      <c r="E454" s="403">
        <f>+'HOR (1)'!D25</f>
        <v>0</v>
      </c>
      <c r="F454" s="405"/>
    </row>
    <row r="455" spans="1:6" s="253" customFormat="1" ht="15.75" customHeight="1" thickBot="1" x14ac:dyDescent="0.25">
      <c r="A455" s="343"/>
      <c r="B455" s="401" t="s">
        <v>96</v>
      </c>
      <c r="C455" s="402"/>
      <c r="D455" s="343">
        <f>'Matrículas Promoción'!B23</f>
        <v>0</v>
      </c>
      <c r="E455" s="344" t="s">
        <v>94</v>
      </c>
      <c r="F455" s="344">
        <f>'Matrículas Promoción'!D23</f>
        <v>0</v>
      </c>
    </row>
    <row r="456" spans="1:6" x14ac:dyDescent="0.2">
      <c r="A456" s="406" t="s">
        <v>32</v>
      </c>
      <c r="B456" s="406"/>
      <c r="C456" s="252"/>
      <c r="D456" s="406" t="s">
        <v>55</v>
      </c>
      <c r="E456" s="406"/>
    </row>
    <row r="457" spans="1:6" ht="15.95" customHeight="1" x14ac:dyDescent="0.2">
      <c r="A457" s="51" t="s">
        <v>33</v>
      </c>
      <c r="B457" s="60">
        <f>+'FASE 1'!I3</f>
        <v>20</v>
      </c>
      <c r="C457" s="56"/>
      <c r="D457" s="51" t="s">
        <v>33</v>
      </c>
      <c r="E457" s="60">
        <f>+'FASE 2'!I3</f>
        <v>20</v>
      </c>
      <c r="F457" s="52"/>
    </row>
    <row r="458" spans="1:6" ht="15.95" customHeight="1" x14ac:dyDescent="0.2">
      <c r="A458" s="51" t="s">
        <v>5</v>
      </c>
      <c r="B458" s="61">
        <f>+'FASE 1'!F29</f>
        <v>0.45833333333333331</v>
      </c>
      <c r="C458" s="56"/>
      <c r="D458" s="51" t="s">
        <v>5</v>
      </c>
      <c r="E458" s="61">
        <f>+'FASE 2'!F29</f>
        <v>2.0833333333333332E-2</v>
      </c>
      <c r="F458" s="58"/>
    </row>
    <row r="459" spans="1:6" ht="15.95" customHeight="1" x14ac:dyDescent="0.2">
      <c r="A459" s="51" t="s">
        <v>6</v>
      </c>
      <c r="B459" s="61">
        <f>+'FASE 1'!G29</f>
        <v>0</v>
      </c>
      <c r="C459" s="56"/>
      <c r="D459" s="51" t="s">
        <v>6</v>
      </c>
      <c r="E459" s="61">
        <f>+'FASE 2'!G29</f>
        <v>0</v>
      </c>
      <c r="F459" s="52"/>
    </row>
    <row r="460" spans="1:6" ht="15.95" customHeight="1" x14ac:dyDescent="0.2">
      <c r="A460" s="51" t="s">
        <v>34</v>
      </c>
      <c r="B460" s="61">
        <f>+'FASE 1'!H29</f>
        <v>0</v>
      </c>
      <c r="C460" s="56"/>
      <c r="D460" s="51" t="s">
        <v>34</v>
      </c>
      <c r="E460" s="61">
        <f>+'FASE 2'!H29</f>
        <v>0</v>
      </c>
      <c r="F460" s="52"/>
    </row>
    <row r="461" spans="1:6" ht="15.95" customHeight="1" x14ac:dyDescent="0.2">
      <c r="A461" s="51" t="s">
        <v>36</v>
      </c>
      <c r="B461" s="61">
        <f>+'FASE 1'!I29</f>
        <v>-0.45833333333333331</v>
      </c>
      <c r="C461" s="56"/>
      <c r="D461" s="51" t="s">
        <v>36</v>
      </c>
      <c r="E461" s="61">
        <f>+'FASE 2'!I29</f>
        <v>-2.0833333333333332E-2</v>
      </c>
      <c r="F461" s="52"/>
    </row>
    <row r="462" spans="1:6" ht="15.95" customHeight="1" x14ac:dyDescent="0.2">
      <c r="A462" s="51" t="s">
        <v>37</v>
      </c>
      <c r="B462" s="61">
        <f>+'FASE 1'!J29</f>
        <v>-0.45833333333333331</v>
      </c>
      <c r="C462" s="56"/>
      <c r="D462" s="51" t="s">
        <v>37</v>
      </c>
      <c r="E462" s="61">
        <f>+'FASE 2'!J29</f>
        <v>-2.0833333333333332E-2</v>
      </c>
      <c r="F462" s="52"/>
    </row>
    <row r="463" spans="1:6" ht="15.95" customHeight="1" x14ac:dyDescent="0.2">
      <c r="A463" s="51" t="s">
        <v>56</v>
      </c>
      <c r="B463" s="61">
        <f>+'FASE 1'!N29</f>
        <v>0</v>
      </c>
      <c r="C463" s="56"/>
      <c r="D463" s="51" t="s">
        <v>56</v>
      </c>
      <c r="E463" s="61">
        <f>+'FASE 2'!N29</f>
        <v>0</v>
      </c>
      <c r="F463" s="52"/>
    </row>
    <row r="464" spans="1:6" ht="15.95" customHeight="1" x14ac:dyDescent="0.2">
      <c r="A464" s="51" t="s">
        <v>35</v>
      </c>
      <c r="B464" s="61">
        <f>+'FASE 1'!Q29</f>
        <v>1.5416666666666665</v>
      </c>
      <c r="C464" s="56"/>
      <c r="D464" s="51" t="s">
        <v>35</v>
      </c>
      <c r="E464" s="61">
        <f>+'FASE 2'!Q29</f>
        <v>0.22916666666666663</v>
      </c>
      <c r="F464" s="52"/>
    </row>
    <row r="465" spans="1:6" ht="15.95" customHeight="1" x14ac:dyDescent="0.2">
      <c r="A465" s="51" t="s">
        <v>7</v>
      </c>
      <c r="B465" s="62" t="e">
        <f>+'FASE 1'!S29</f>
        <v>#NUM!</v>
      </c>
      <c r="C465" s="56"/>
      <c r="D465" s="51" t="s">
        <v>7</v>
      </c>
      <c r="E465" s="62" t="e">
        <f>+'FASE 2'!S29</f>
        <v>#NUM!</v>
      </c>
      <c r="F465" s="52"/>
    </row>
    <row r="466" spans="1:6" ht="15.95" customHeight="1" x14ac:dyDescent="0.2">
      <c r="A466" s="65" t="s">
        <v>38</v>
      </c>
      <c r="B466" s="66">
        <f>+'FASE 1'!T29</f>
        <v>1.0833333333333333</v>
      </c>
      <c r="C466" s="67"/>
      <c r="D466" s="65" t="s">
        <v>38</v>
      </c>
      <c r="E466" s="66">
        <f>+'FASE 2'!T29</f>
        <v>0.20833333333333329</v>
      </c>
      <c r="F466" s="59"/>
    </row>
    <row r="467" spans="1:6" x14ac:dyDescent="0.2">
      <c r="C467" s="57"/>
    </row>
    <row r="468" spans="1:6" ht="16.5" customHeight="1" x14ac:dyDescent="0.2">
      <c r="A468" s="64" t="s">
        <v>40</v>
      </c>
      <c r="B468" s="69" t="e">
        <f>+CLAS.PROV!#REF!</f>
        <v>#REF!</v>
      </c>
      <c r="D468" s="63" t="s">
        <v>39</v>
      </c>
      <c r="E468" s="70" t="e">
        <f>+CLAS.PROV!#REF!</f>
        <v>#REF!</v>
      </c>
    </row>
    <row r="469" spans="1:6" ht="12.75" customHeight="1" x14ac:dyDescent="0.2">
      <c r="A469" s="64"/>
      <c r="B469" s="69"/>
      <c r="D469" s="63"/>
      <c r="E469" s="70"/>
    </row>
    <row r="470" spans="1:6" ht="12.75" customHeight="1" x14ac:dyDescent="0.2">
      <c r="A470" s="64"/>
      <c r="B470" s="69"/>
      <c r="D470" s="63"/>
      <c r="E470" s="70"/>
    </row>
    <row r="471" spans="1:6" ht="12.75" customHeight="1" x14ac:dyDescent="0.2">
      <c r="A471" s="64"/>
      <c r="B471" s="69"/>
      <c r="D471" s="63"/>
      <c r="E471" s="70"/>
    </row>
    <row r="472" spans="1:6" ht="12.75" customHeight="1" x14ac:dyDescent="0.2">
      <c r="A472" s="64"/>
      <c r="B472" s="69"/>
      <c r="D472" s="63"/>
      <c r="E472" s="70"/>
    </row>
    <row r="473" spans="1:6" ht="12.75" customHeight="1" x14ac:dyDescent="0.2">
      <c r="A473" s="64"/>
      <c r="B473" s="69"/>
      <c r="D473" s="63"/>
      <c r="E473" s="70"/>
    </row>
    <row r="474" spans="1:6" ht="12.75" customHeight="1" x14ac:dyDescent="0.2">
      <c r="A474" s="64"/>
      <c r="B474" s="69"/>
      <c r="D474" s="63"/>
      <c r="E474" s="70"/>
    </row>
    <row r="475" spans="1:6" ht="12.75" customHeight="1" x14ac:dyDescent="0.2"/>
    <row r="476" spans="1:6" ht="12.75" customHeight="1" x14ac:dyDescent="0.2"/>
    <row r="477" spans="1:6" ht="48" customHeight="1" x14ac:dyDescent="0.2">
      <c r="B477" s="351" t="str">
        <f>B1</f>
        <v>VII Raid Sierra de la Mosca y Llanos de Sierra de Fuentes 12/10/2013</v>
      </c>
      <c r="C477" s="251"/>
      <c r="D477" s="251"/>
    </row>
    <row r="478" spans="1:6" ht="13.5" thickBot="1" x14ac:dyDescent="0.25"/>
    <row r="479" spans="1:6" ht="16.5" customHeight="1" thickBot="1" x14ac:dyDescent="0.25">
      <c r="A479" s="54" t="s">
        <v>9</v>
      </c>
      <c r="B479" s="407" t="s">
        <v>0</v>
      </c>
      <c r="C479" s="409"/>
      <c r="D479" s="408"/>
      <c r="E479" s="407" t="s">
        <v>1</v>
      </c>
      <c r="F479" s="408"/>
    </row>
    <row r="480" spans="1:6" ht="27.75" customHeight="1" thickBot="1" x14ac:dyDescent="0.25">
      <c r="A480" s="55">
        <f>+'HOR (1)'!A26</f>
        <v>0</v>
      </c>
      <c r="B480" s="403">
        <f>+'HOR (1)'!C26</f>
        <v>0</v>
      </c>
      <c r="C480" s="404"/>
      <c r="D480" s="405"/>
      <c r="E480" s="403">
        <f>+'HOR (1)'!D26</f>
        <v>0</v>
      </c>
      <c r="F480" s="405"/>
    </row>
    <row r="481" spans="1:6" s="253" customFormat="1" ht="15.75" customHeight="1" thickBot="1" x14ac:dyDescent="0.25">
      <c r="A481" s="343"/>
      <c r="B481" s="401" t="s">
        <v>96</v>
      </c>
      <c r="C481" s="402"/>
      <c r="D481" s="343">
        <f>'Matrículas Promoción'!B24</f>
        <v>0</v>
      </c>
      <c r="E481" s="344" t="s">
        <v>94</v>
      </c>
      <c r="F481" s="344">
        <f>'Matrículas Promoción'!D24</f>
        <v>0</v>
      </c>
    </row>
    <row r="482" spans="1:6" x14ac:dyDescent="0.2">
      <c r="A482" s="406" t="s">
        <v>32</v>
      </c>
      <c r="B482" s="406"/>
      <c r="C482" s="252"/>
      <c r="D482" s="406" t="s">
        <v>55</v>
      </c>
      <c r="E482" s="406"/>
    </row>
    <row r="483" spans="1:6" ht="15.95" customHeight="1" x14ac:dyDescent="0.2">
      <c r="A483" s="51" t="s">
        <v>33</v>
      </c>
      <c r="B483" s="60">
        <f>+'FASE 1'!I3</f>
        <v>20</v>
      </c>
      <c r="C483" s="56"/>
      <c r="D483" s="51" t="s">
        <v>33</v>
      </c>
      <c r="E483" s="60">
        <f>+'FASE 2'!I3</f>
        <v>20</v>
      </c>
      <c r="F483" s="52"/>
    </row>
    <row r="484" spans="1:6" ht="15.95" customHeight="1" x14ac:dyDescent="0.2">
      <c r="A484" s="51" t="s">
        <v>5</v>
      </c>
      <c r="B484" s="61">
        <f>+'FASE 1'!F30</f>
        <v>0.45833333333333331</v>
      </c>
      <c r="C484" s="56"/>
      <c r="D484" s="51" t="s">
        <v>5</v>
      </c>
      <c r="E484" s="61">
        <f>+'FASE 2'!F30</f>
        <v>2.0833333333333332E-2</v>
      </c>
      <c r="F484" s="58"/>
    </row>
    <row r="485" spans="1:6" ht="15.95" customHeight="1" x14ac:dyDescent="0.2">
      <c r="A485" s="51" t="s">
        <v>6</v>
      </c>
      <c r="B485" s="61">
        <f>+'FASE 1'!G30</f>
        <v>0</v>
      </c>
      <c r="C485" s="56"/>
      <c r="D485" s="51" t="s">
        <v>6</v>
      </c>
      <c r="E485" s="61">
        <f>+'FASE 2'!G30</f>
        <v>0</v>
      </c>
      <c r="F485" s="52"/>
    </row>
    <row r="486" spans="1:6" ht="15.95" customHeight="1" x14ac:dyDescent="0.2">
      <c r="A486" s="51" t="s">
        <v>34</v>
      </c>
      <c r="B486" s="61">
        <f>+'FASE 1'!H30</f>
        <v>0</v>
      </c>
      <c r="C486" s="56"/>
      <c r="D486" s="51" t="s">
        <v>34</v>
      </c>
      <c r="E486" s="61">
        <f>+'FASE 2'!H30</f>
        <v>0</v>
      </c>
      <c r="F486" s="52"/>
    </row>
    <row r="487" spans="1:6" ht="15.95" customHeight="1" x14ac:dyDescent="0.2">
      <c r="A487" s="51" t="s">
        <v>36</v>
      </c>
      <c r="B487" s="61">
        <f>+'FASE 1'!I30</f>
        <v>-0.45833333333333331</v>
      </c>
      <c r="C487" s="56"/>
      <c r="D487" s="51" t="s">
        <v>36</v>
      </c>
      <c r="E487" s="61">
        <f>+'FASE 2'!I30</f>
        <v>-2.0833333333333332E-2</v>
      </c>
      <c r="F487" s="52"/>
    </row>
    <row r="488" spans="1:6" ht="15.95" customHeight="1" x14ac:dyDescent="0.2">
      <c r="A488" s="51" t="s">
        <v>37</v>
      </c>
      <c r="B488" s="61">
        <f>+'FASE 1'!J30</f>
        <v>-0.45833333333333331</v>
      </c>
      <c r="C488" s="56"/>
      <c r="D488" s="51" t="s">
        <v>37</v>
      </c>
      <c r="E488" s="61">
        <f>+'FASE 2'!J30</f>
        <v>-2.0833333333333332E-2</v>
      </c>
      <c r="F488" s="52"/>
    </row>
    <row r="489" spans="1:6" ht="15.95" customHeight="1" x14ac:dyDescent="0.2">
      <c r="A489" s="51" t="s">
        <v>56</v>
      </c>
      <c r="B489" s="61">
        <f>+'FASE 1'!N30</f>
        <v>0</v>
      </c>
      <c r="C489" s="56"/>
      <c r="D489" s="51" t="s">
        <v>56</v>
      </c>
      <c r="E489" s="61">
        <f>+'FASE 2'!N30</f>
        <v>0</v>
      </c>
      <c r="F489" s="52"/>
    </row>
    <row r="490" spans="1:6" ht="15.95" customHeight="1" x14ac:dyDescent="0.2">
      <c r="A490" s="51" t="s">
        <v>35</v>
      </c>
      <c r="B490" s="61">
        <f>+'FASE 1'!Q30</f>
        <v>1.5416666666666665</v>
      </c>
      <c r="C490" s="56"/>
      <c r="D490" s="51" t="s">
        <v>35</v>
      </c>
      <c r="E490" s="61">
        <f>+'FASE 2'!Q30</f>
        <v>0.22916666666666663</v>
      </c>
      <c r="F490" s="52"/>
    </row>
    <row r="491" spans="1:6" ht="15.95" customHeight="1" x14ac:dyDescent="0.2">
      <c r="A491" s="51" t="s">
        <v>7</v>
      </c>
      <c r="B491" s="62" t="e">
        <f>+'FASE 1'!S30</f>
        <v>#NUM!</v>
      </c>
      <c r="C491" s="56"/>
      <c r="D491" s="51" t="s">
        <v>7</v>
      </c>
      <c r="E491" s="62" t="e">
        <f>+'FASE 2'!S30</f>
        <v>#NUM!</v>
      </c>
      <c r="F491" s="52"/>
    </row>
    <row r="492" spans="1:6" ht="15.95" customHeight="1" x14ac:dyDescent="0.2">
      <c r="A492" s="65" t="s">
        <v>38</v>
      </c>
      <c r="B492" s="66">
        <f>+'FASE 1'!T30</f>
        <v>1.0833333333333333</v>
      </c>
      <c r="C492" s="67"/>
      <c r="D492" s="65" t="s">
        <v>38</v>
      </c>
      <c r="E492" s="66">
        <f>+'FASE 2'!T30</f>
        <v>0.20833333333333329</v>
      </c>
      <c r="F492" s="59"/>
    </row>
    <row r="493" spans="1:6" x14ac:dyDescent="0.2">
      <c r="C493" s="57"/>
    </row>
    <row r="494" spans="1:6" ht="16.5" customHeight="1" x14ac:dyDescent="0.2">
      <c r="A494" s="64" t="s">
        <v>40</v>
      </c>
      <c r="B494" s="69" t="e">
        <f>+CLAS.PROV!#REF!</f>
        <v>#REF!</v>
      </c>
      <c r="D494" s="63" t="s">
        <v>39</v>
      </c>
      <c r="E494" s="70" t="e">
        <f>+CLAS.PROV!#REF!</f>
        <v>#REF!</v>
      </c>
    </row>
    <row r="496" spans="1:6" ht="48" customHeight="1" x14ac:dyDescent="0.2">
      <c r="B496" s="351" t="str">
        <f>B1</f>
        <v>VII Raid Sierra de la Mosca y Llanos de Sierra de Fuentes 12/10/2013</v>
      </c>
      <c r="C496" s="251"/>
      <c r="D496" s="251"/>
    </row>
    <row r="497" spans="1:6" ht="13.5" thickBot="1" x14ac:dyDescent="0.25"/>
    <row r="498" spans="1:6" ht="16.5" customHeight="1" thickBot="1" x14ac:dyDescent="0.25">
      <c r="A498" s="54" t="s">
        <v>9</v>
      </c>
      <c r="B498" s="407" t="s">
        <v>0</v>
      </c>
      <c r="C498" s="409"/>
      <c r="D498" s="408"/>
      <c r="E498" s="407" t="s">
        <v>1</v>
      </c>
      <c r="F498" s="408"/>
    </row>
    <row r="499" spans="1:6" ht="27.75" customHeight="1" thickBot="1" x14ac:dyDescent="0.25">
      <c r="A499" s="55">
        <f>+'HOR (1)'!A27</f>
        <v>0</v>
      </c>
      <c r="B499" s="403">
        <f>+'HOR (1)'!C27</f>
        <v>0</v>
      </c>
      <c r="C499" s="404"/>
      <c r="D499" s="405"/>
      <c r="E499" s="403">
        <f>+'HOR (1)'!D27</f>
        <v>0</v>
      </c>
      <c r="F499" s="405"/>
    </row>
    <row r="500" spans="1:6" s="253" customFormat="1" ht="15.75" customHeight="1" thickBot="1" x14ac:dyDescent="0.25">
      <c r="A500" s="343"/>
      <c r="B500" s="401" t="s">
        <v>96</v>
      </c>
      <c r="C500" s="402"/>
      <c r="D500" s="343">
        <f>'Matrículas Promoción'!B25</f>
        <v>0</v>
      </c>
      <c r="E500" s="344" t="s">
        <v>94</v>
      </c>
      <c r="F500" s="344">
        <f>'Matrículas Promoción'!D25</f>
        <v>0</v>
      </c>
    </row>
    <row r="501" spans="1:6" x14ac:dyDescent="0.2">
      <c r="A501" s="406" t="s">
        <v>32</v>
      </c>
      <c r="B501" s="406"/>
      <c r="C501" s="252"/>
      <c r="D501" s="406" t="s">
        <v>55</v>
      </c>
      <c r="E501" s="406"/>
    </row>
    <row r="502" spans="1:6" ht="15.95" customHeight="1" x14ac:dyDescent="0.2">
      <c r="A502" s="51" t="s">
        <v>33</v>
      </c>
      <c r="B502" s="60">
        <f>+'FASE 1'!I3</f>
        <v>20</v>
      </c>
      <c r="C502" s="56"/>
      <c r="D502" s="51" t="s">
        <v>33</v>
      </c>
      <c r="E502" s="60">
        <f>+'FASE 2'!I3</f>
        <v>20</v>
      </c>
      <c r="F502" s="52"/>
    </row>
    <row r="503" spans="1:6" ht="15.95" customHeight="1" x14ac:dyDescent="0.2">
      <c r="A503" s="51" t="s">
        <v>5</v>
      </c>
      <c r="B503" s="61">
        <f>+'FASE 1'!F31</f>
        <v>0.45833333333333331</v>
      </c>
      <c r="C503" s="56"/>
      <c r="D503" s="51" t="s">
        <v>5</v>
      </c>
      <c r="E503" s="61">
        <f>+'FASE 2'!F31</f>
        <v>2.0833333333333332E-2</v>
      </c>
      <c r="F503" s="58"/>
    </row>
    <row r="504" spans="1:6" ht="15.95" customHeight="1" x14ac:dyDescent="0.2">
      <c r="A504" s="51" t="s">
        <v>6</v>
      </c>
      <c r="B504" s="61">
        <f>+'FASE 1'!G31</f>
        <v>0</v>
      </c>
      <c r="C504" s="56"/>
      <c r="D504" s="51" t="s">
        <v>6</v>
      </c>
      <c r="E504" s="61">
        <f>+'FASE 2'!G31</f>
        <v>0</v>
      </c>
      <c r="F504" s="52"/>
    </row>
    <row r="505" spans="1:6" ht="15.95" customHeight="1" x14ac:dyDescent="0.2">
      <c r="A505" s="51" t="s">
        <v>34</v>
      </c>
      <c r="B505" s="61">
        <f>+'FASE 1'!H31</f>
        <v>0</v>
      </c>
      <c r="C505" s="56"/>
      <c r="D505" s="51" t="s">
        <v>34</v>
      </c>
      <c r="E505" s="61">
        <f>+'FASE 2'!H31</f>
        <v>0</v>
      </c>
      <c r="F505" s="52"/>
    </row>
    <row r="506" spans="1:6" ht="15.95" customHeight="1" x14ac:dyDescent="0.2">
      <c r="A506" s="51" t="s">
        <v>36</v>
      </c>
      <c r="B506" s="61">
        <f>+'FASE 1'!I31</f>
        <v>-0.45833333333333331</v>
      </c>
      <c r="C506" s="56"/>
      <c r="D506" s="51" t="s">
        <v>36</v>
      </c>
      <c r="E506" s="61">
        <f>+'FASE 2'!I31</f>
        <v>-2.0833333333333332E-2</v>
      </c>
      <c r="F506" s="52"/>
    </row>
    <row r="507" spans="1:6" ht="15.95" customHeight="1" x14ac:dyDescent="0.2">
      <c r="A507" s="51" t="s">
        <v>37</v>
      </c>
      <c r="B507" s="61">
        <f>+'FASE 1'!J31</f>
        <v>-0.45833333333333331</v>
      </c>
      <c r="C507" s="56"/>
      <c r="D507" s="51" t="s">
        <v>37</v>
      </c>
      <c r="E507" s="61">
        <f>+'FASE 2'!J31</f>
        <v>-2.0833333333333332E-2</v>
      </c>
      <c r="F507" s="52"/>
    </row>
    <row r="508" spans="1:6" ht="15.95" customHeight="1" x14ac:dyDescent="0.2">
      <c r="A508" s="51" t="s">
        <v>56</v>
      </c>
      <c r="B508" s="61">
        <f>+'FASE 1'!N31</f>
        <v>0</v>
      </c>
      <c r="C508" s="56"/>
      <c r="D508" s="51" t="s">
        <v>56</v>
      </c>
      <c r="E508" s="61">
        <f>+'FASE 2'!N31</f>
        <v>0</v>
      </c>
      <c r="F508" s="52"/>
    </row>
    <row r="509" spans="1:6" ht="15.95" customHeight="1" x14ac:dyDescent="0.2">
      <c r="A509" s="51" t="s">
        <v>35</v>
      </c>
      <c r="B509" s="61">
        <f>+'FASE 1'!Q31</f>
        <v>1.5416666666666665</v>
      </c>
      <c r="C509" s="56"/>
      <c r="D509" s="51" t="s">
        <v>35</v>
      </c>
      <c r="E509" s="61">
        <f>+'FASE 2'!Q31</f>
        <v>0.22916666666666663</v>
      </c>
      <c r="F509" s="52"/>
    </row>
    <row r="510" spans="1:6" ht="15.95" customHeight="1" x14ac:dyDescent="0.2">
      <c r="A510" s="51" t="s">
        <v>7</v>
      </c>
      <c r="B510" s="62" t="e">
        <f>+'FASE 1'!S31</f>
        <v>#NUM!</v>
      </c>
      <c r="C510" s="56"/>
      <c r="D510" s="51" t="s">
        <v>7</v>
      </c>
      <c r="E510" s="62" t="e">
        <f>+'FASE 2'!S31</f>
        <v>#NUM!</v>
      </c>
      <c r="F510" s="52"/>
    </row>
    <row r="511" spans="1:6" ht="15.95" customHeight="1" x14ac:dyDescent="0.2">
      <c r="A511" s="65" t="s">
        <v>38</v>
      </c>
      <c r="B511" s="66">
        <f>+'FASE 1'!T31</f>
        <v>1.0833333333333333</v>
      </c>
      <c r="C511" s="67"/>
      <c r="D511" s="65" t="s">
        <v>38</v>
      </c>
      <c r="E511" s="66">
        <f>+'FASE 2'!T31</f>
        <v>0.20833333333333329</v>
      </c>
      <c r="F511" s="59"/>
    </row>
    <row r="512" spans="1:6" x14ac:dyDescent="0.2">
      <c r="C512" s="57"/>
    </row>
    <row r="513" spans="1:6" ht="16.5" customHeight="1" x14ac:dyDescent="0.2">
      <c r="A513" s="64" t="s">
        <v>40</v>
      </c>
      <c r="B513" s="69" t="e">
        <f>+CLAS.PROV!#REF!</f>
        <v>#REF!</v>
      </c>
      <c r="D513" s="63" t="s">
        <v>39</v>
      </c>
      <c r="E513" s="70" t="e">
        <f>+CLAS.PROV!#REF!</f>
        <v>#REF!</v>
      </c>
    </row>
    <row r="522" spans="1:6" ht="48" customHeight="1" x14ac:dyDescent="0.2">
      <c r="B522" s="351" t="str">
        <f>B1</f>
        <v>VII Raid Sierra de la Mosca y Llanos de Sierra de Fuentes 12/10/2013</v>
      </c>
      <c r="C522" s="251"/>
      <c r="D522" s="251"/>
    </row>
    <row r="523" spans="1:6" ht="13.5" thickBot="1" x14ac:dyDescent="0.25"/>
    <row r="524" spans="1:6" ht="16.5" customHeight="1" thickBot="1" x14ac:dyDescent="0.25">
      <c r="A524" s="54" t="s">
        <v>9</v>
      </c>
      <c r="B524" s="407" t="s">
        <v>0</v>
      </c>
      <c r="C524" s="409"/>
      <c r="D524" s="408"/>
      <c r="E524" s="407" t="s">
        <v>1</v>
      </c>
      <c r="F524" s="408"/>
    </row>
    <row r="525" spans="1:6" ht="27.75" customHeight="1" thickBot="1" x14ac:dyDescent="0.25">
      <c r="A525" s="55">
        <f>+'HOR (1)'!A28</f>
        <v>0</v>
      </c>
      <c r="B525" s="403">
        <f>+'HOR (1)'!C28</f>
        <v>0</v>
      </c>
      <c r="C525" s="404"/>
      <c r="D525" s="405"/>
      <c r="E525" s="403">
        <f>+'HOR (1)'!D28</f>
        <v>0</v>
      </c>
      <c r="F525" s="405"/>
    </row>
    <row r="526" spans="1:6" s="253" customFormat="1" ht="15.75" customHeight="1" thickBot="1" x14ac:dyDescent="0.25">
      <c r="A526" s="343"/>
      <c r="B526" s="401" t="s">
        <v>96</v>
      </c>
      <c r="C526" s="402"/>
      <c r="D526" s="343">
        <f>'Matrículas Promoción'!B26</f>
        <v>0</v>
      </c>
      <c r="E526" s="344" t="s">
        <v>94</v>
      </c>
      <c r="F526" s="344">
        <f>'Matrículas Promoción'!D26</f>
        <v>0</v>
      </c>
    </row>
    <row r="527" spans="1:6" x14ac:dyDescent="0.2">
      <c r="A527" s="406" t="s">
        <v>32</v>
      </c>
      <c r="B527" s="406"/>
      <c r="C527" s="252"/>
      <c r="D527" s="406" t="s">
        <v>55</v>
      </c>
      <c r="E527" s="406"/>
    </row>
    <row r="528" spans="1:6" ht="15.95" customHeight="1" x14ac:dyDescent="0.2">
      <c r="A528" s="51" t="s">
        <v>33</v>
      </c>
      <c r="B528" s="60">
        <f>+'FASE 1'!I3</f>
        <v>20</v>
      </c>
      <c r="C528" s="56"/>
      <c r="D528" s="51" t="s">
        <v>33</v>
      </c>
      <c r="E528" s="60">
        <f>+'FASE 2'!I3</f>
        <v>20</v>
      </c>
      <c r="F528" s="52"/>
    </row>
    <row r="529" spans="1:6" ht="15.95" customHeight="1" x14ac:dyDescent="0.2">
      <c r="A529" s="51" t="s">
        <v>5</v>
      </c>
      <c r="B529" s="61">
        <f>+'FASE 1'!F32</f>
        <v>0.45833333333333331</v>
      </c>
      <c r="C529" s="56"/>
      <c r="D529" s="51" t="s">
        <v>5</v>
      </c>
      <c r="E529" s="61">
        <f>+'FASE 2'!F32</f>
        <v>2.0833333333333332E-2</v>
      </c>
      <c r="F529" s="58"/>
    </row>
    <row r="530" spans="1:6" ht="15.95" customHeight="1" x14ac:dyDescent="0.2">
      <c r="A530" s="51" t="s">
        <v>6</v>
      </c>
      <c r="B530" s="61">
        <f>+'FASE 1'!G32</f>
        <v>0</v>
      </c>
      <c r="C530" s="56"/>
      <c r="D530" s="51" t="s">
        <v>6</v>
      </c>
      <c r="E530" s="61">
        <f>+'FASE 2'!G32</f>
        <v>0</v>
      </c>
      <c r="F530" s="52"/>
    </row>
    <row r="531" spans="1:6" ht="15.95" customHeight="1" x14ac:dyDescent="0.2">
      <c r="A531" s="51" t="s">
        <v>34</v>
      </c>
      <c r="B531" s="61">
        <f>+'FASE 1'!H32</f>
        <v>0</v>
      </c>
      <c r="C531" s="56"/>
      <c r="D531" s="51" t="s">
        <v>34</v>
      </c>
      <c r="E531" s="61">
        <f>+'FASE 2'!H32</f>
        <v>0</v>
      </c>
      <c r="F531" s="52"/>
    </row>
    <row r="532" spans="1:6" ht="15.95" customHeight="1" x14ac:dyDescent="0.2">
      <c r="A532" s="51" t="s">
        <v>36</v>
      </c>
      <c r="B532" s="61">
        <f>+'FASE 1'!I32</f>
        <v>-0.45833333333333331</v>
      </c>
      <c r="C532" s="56"/>
      <c r="D532" s="51" t="s">
        <v>36</v>
      </c>
      <c r="E532" s="61">
        <f>+'FASE 2'!I32</f>
        <v>-2.0833333333333332E-2</v>
      </c>
      <c r="F532" s="52"/>
    </row>
    <row r="533" spans="1:6" ht="15.95" customHeight="1" x14ac:dyDescent="0.2">
      <c r="A533" s="51" t="s">
        <v>37</v>
      </c>
      <c r="B533" s="61">
        <f>+'FASE 1'!J32</f>
        <v>-0.45833333333333331</v>
      </c>
      <c r="C533" s="56"/>
      <c r="D533" s="51" t="s">
        <v>37</v>
      </c>
      <c r="E533" s="61">
        <f>+'FASE 2'!J32</f>
        <v>-2.0833333333333332E-2</v>
      </c>
      <c r="F533" s="52"/>
    </row>
    <row r="534" spans="1:6" ht="15.95" customHeight="1" x14ac:dyDescent="0.2">
      <c r="A534" s="51" t="s">
        <v>56</v>
      </c>
      <c r="B534" s="61">
        <f>+'FASE 1'!N32</f>
        <v>0</v>
      </c>
      <c r="C534" s="56"/>
      <c r="D534" s="51" t="s">
        <v>56</v>
      </c>
      <c r="E534" s="61">
        <f>+'FASE 2'!N32</f>
        <v>0</v>
      </c>
      <c r="F534" s="52"/>
    </row>
    <row r="535" spans="1:6" ht="15.95" customHeight="1" x14ac:dyDescent="0.2">
      <c r="A535" s="51" t="s">
        <v>35</v>
      </c>
      <c r="B535" s="61">
        <f>+'FASE 1'!Q32</f>
        <v>1.5416666666666665</v>
      </c>
      <c r="C535" s="56"/>
      <c r="D535" s="51" t="s">
        <v>35</v>
      </c>
      <c r="E535" s="61">
        <f>+'FASE 2'!Q32</f>
        <v>0.22916666666666663</v>
      </c>
      <c r="F535" s="52"/>
    </row>
    <row r="536" spans="1:6" ht="15.95" customHeight="1" x14ac:dyDescent="0.2">
      <c r="A536" s="51" t="s">
        <v>7</v>
      </c>
      <c r="B536" s="62" t="e">
        <f>+'FASE 1'!S32</f>
        <v>#NUM!</v>
      </c>
      <c r="C536" s="56"/>
      <c r="D536" s="51" t="s">
        <v>7</v>
      </c>
      <c r="E536" s="62" t="e">
        <f>+'FASE 2'!S32</f>
        <v>#NUM!</v>
      </c>
      <c r="F536" s="52"/>
    </row>
    <row r="537" spans="1:6" ht="15.95" customHeight="1" x14ac:dyDescent="0.2">
      <c r="A537" s="65" t="s">
        <v>38</v>
      </c>
      <c r="B537" s="66">
        <f>+'FASE 1'!T32</f>
        <v>1.0833333333333333</v>
      </c>
      <c r="C537" s="67"/>
      <c r="D537" s="65" t="s">
        <v>38</v>
      </c>
      <c r="E537" s="66">
        <f>+'FASE 2'!T487</f>
        <v>0</v>
      </c>
      <c r="F537" s="59"/>
    </row>
    <row r="538" spans="1:6" x14ac:dyDescent="0.2">
      <c r="C538" s="57"/>
    </row>
    <row r="539" spans="1:6" ht="16.5" customHeight="1" x14ac:dyDescent="0.2">
      <c r="A539" s="64" t="s">
        <v>40</v>
      </c>
      <c r="B539" s="69" t="e">
        <f>+CLAS.PROV!#REF!</f>
        <v>#REF!</v>
      </c>
      <c r="D539" s="63" t="s">
        <v>39</v>
      </c>
      <c r="E539" s="70" t="e">
        <f>+CLAS.PROV!#REF!</f>
        <v>#REF!</v>
      </c>
    </row>
    <row r="541" spans="1:6" ht="48" customHeight="1" x14ac:dyDescent="0.2">
      <c r="B541" s="351" t="str">
        <f>B1</f>
        <v>VII Raid Sierra de la Mosca y Llanos de Sierra de Fuentes 12/10/2013</v>
      </c>
      <c r="C541" s="251"/>
      <c r="D541" s="251"/>
    </row>
    <row r="542" spans="1:6" ht="13.5" thickBot="1" x14ac:dyDescent="0.25"/>
    <row r="543" spans="1:6" ht="16.5" customHeight="1" thickBot="1" x14ac:dyDescent="0.25">
      <c r="A543" s="54" t="s">
        <v>9</v>
      </c>
      <c r="B543" s="407" t="s">
        <v>0</v>
      </c>
      <c r="C543" s="409"/>
      <c r="D543" s="408"/>
      <c r="E543" s="407" t="s">
        <v>1</v>
      </c>
      <c r="F543" s="408"/>
    </row>
    <row r="544" spans="1:6" ht="27.75" customHeight="1" thickBot="1" x14ac:dyDescent="0.25">
      <c r="A544" s="55">
        <f>+'HOR (1)'!A29</f>
        <v>0</v>
      </c>
      <c r="B544" s="403">
        <f>+'HOR (1)'!C29</f>
        <v>0</v>
      </c>
      <c r="C544" s="404"/>
      <c r="D544" s="405"/>
      <c r="E544" s="403">
        <f>+'HOR (1)'!D29</f>
        <v>0</v>
      </c>
      <c r="F544" s="405"/>
    </row>
    <row r="545" spans="1:6" s="253" customFormat="1" ht="15.75" customHeight="1" thickBot="1" x14ac:dyDescent="0.25">
      <c r="A545" s="343"/>
      <c r="B545" s="401" t="s">
        <v>96</v>
      </c>
      <c r="C545" s="402"/>
      <c r="D545" s="343">
        <f>'Matrículas Promoción'!B27</f>
        <v>0</v>
      </c>
      <c r="E545" s="344" t="s">
        <v>94</v>
      </c>
      <c r="F545" s="344">
        <f>'Matrículas Promoción'!D27</f>
        <v>0</v>
      </c>
    </row>
    <row r="546" spans="1:6" x14ac:dyDescent="0.2">
      <c r="A546" s="406" t="s">
        <v>32</v>
      </c>
      <c r="B546" s="406"/>
      <c r="C546" s="252"/>
      <c r="D546" s="406" t="s">
        <v>55</v>
      </c>
      <c r="E546" s="406"/>
    </row>
    <row r="547" spans="1:6" ht="15.95" customHeight="1" x14ac:dyDescent="0.2">
      <c r="A547" s="51" t="s">
        <v>33</v>
      </c>
      <c r="B547" s="60">
        <f>+'FASE 1'!I3</f>
        <v>20</v>
      </c>
      <c r="C547" s="56"/>
      <c r="D547" s="51" t="s">
        <v>33</v>
      </c>
      <c r="E547" s="60">
        <f>+'FASE 2'!I3</f>
        <v>20</v>
      </c>
      <c r="F547" s="52"/>
    </row>
    <row r="548" spans="1:6" ht="15.95" customHeight="1" x14ac:dyDescent="0.2">
      <c r="A548" s="51" t="s">
        <v>5</v>
      </c>
      <c r="B548" s="61">
        <f>+'FASE 1'!F33</f>
        <v>0.45833333333333331</v>
      </c>
      <c r="C548" s="56"/>
      <c r="D548" s="51" t="s">
        <v>5</v>
      </c>
      <c r="E548" s="61">
        <f>+'FASE 2'!F33</f>
        <v>2.0833333333333332E-2</v>
      </c>
      <c r="F548" s="58"/>
    </row>
    <row r="549" spans="1:6" ht="15.95" customHeight="1" x14ac:dyDescent="0.2">
      <c r="A549" s="51" t="s">
        <v>6</v>
      </c>
      <c r="B549" s="61">
        <f>+'FASE 1'!G33</f>
        <v>0</v>
      </c>
      <c r="C549" s="56"/>
      <c r="D549" s="51" t="s">
        <v>6</v>
      </c>
      <c r="E549" s="61">
        <f>+'FASE 2'!G33</f>
        <v>0</v>
      </c>
      <c r="F549" s="52"/>
    </row>
    <row r="550" spans="1:6" ht="15.95" customHeight="1" x14ac:dyDescent="0.2">
      <c r="A550" s="51" t="s">
        <v>34</v>
      </c>
      <c r="B550" s="61">
        <f>+'FASE 1'!H33</f>
        <v>0</v>
      </c>
      <c r="C550" s="56"/>
      <c r="D550" s="51" t="s">
        <v>34</v>
      </c>
      <c r="E550" s="61">
        <f>+'FASE 2'!H33</f>
        <v>0</v>
      </c>
      <c r="F550" s="52"/>
    </row>
    <row r="551" spans="1:6" ht="15.95" customHeight="1" x14ac:dyDescent="0.2">
      <c r="A551" s="51" t="s">
        <v>36</v>
      </c>
      <c r="B551" s="61">
        <f>+'FASE 1'!I33</f>
        <v>-0.45833333333333331</v>
      </c>
      <c r="C551" s="56"/>
      <c r="D551" s="51" t="s">
        <v>36</v>
      </c>
      <c r="E551" s="61">
        <f>+'FASE 2'!I33</f>
        <v>-2.0833333333333332E-2</v>
      </c>
      <c r="F551" s="52"/>
    </row>
    <row r="552" spans="1:6" ht="15.95" customHeight="1" x14ac:dyDescent="0.2">
      <c r="A552" s="51" t="s">
        <v>37</v>
      </c>
      <c r="B552" s="61">
        <f>+'FASE 1'!J33</f>
        <v>-0.45833333333333331</v>
      </c>
      <c r="C552" s="56"/>
      <c r="D552" s="51" t="s">
        <v>37</v>
      </c>
      <c r="E552" s="61">
        <f>+'FASE 2'!J33</f>
        <v>-2.0833333333333332E-2</v>
      </c>
      <c r="F552" s="52"/>
    </row>
    <row r="553" spans="1:6" ht="15.95" customHeight="1" x14ac:dyDescent="0.2">
      <c r="A553" s="51" t="s">
        <v>56</v>
      </c>
      <c r="B553" s="61">
        <f>+'FASE 1'!N33</f>
        <v>0</v>
      </c>
      <c r="C553" s="56"/>
      <c r="D553" s="51" t="s">
        <v>56</v>
      </c>
      <c r="E553" s="61">
        <f>+'FASE 2'!N33</f>
        <v>0</v>
      </c>
      <c r="F553" s="52"/>
    </row>
    <row r="554" spans="1:6" ht="15.95" customHeight="1" x14ac:dyDescent="0.2">
      <c r="A554" s="51" t="s">
        <v>35</v>
      </c>
      <c r="B554" s="61">
        <f>+'FASE 1'!Q33</f>
        <v>1.5416666666666665</v>
      </c>
      <c r="C554" s="56"/>
      <c r="D554" s="51" t="s">
        <v>35</v>
      </c>
      <c r="E554" s="61">
        <f>+'FASE 2'!Q33</f>
        <v>0.22916666666666663</v>
      </c>
      <c r="F554" s="52"/>
    </row>
    <row r="555" spans="1:6" ht="15.95" customHeight="1" x14ac:dyDescent="0.2">
      <c r="A555" s="51" t="s">
        <v>7</v>
      </c>
      <c r="B555" s="62" t="e">
        <f>+'FASE 1'!S33</f>
        <v>#NUM!</v>
      </c>
      <c r="C555" s="56"/>
      <c r="D555" s="51" t="s">
        <v>7</v>
      </c>
      <c r="E555" s="62" t="e">
        <f>+'FASE 2'!S33</f>
        <v>#NUM!</v>
      </c>
      <c r="F555" s="52"/>
    </row>
    <row r="556" spans="1:6" ht="15.95" customHeight="1" x14ac:dyDescent="0.2">
      <c r="A556" s="65" t="s">
        <v>38</v>
      </c>
      <c r="B556" s="66">
        <f>+'FASE 1'!T33</f>
        <v>1.0833333333333333</v>
      </c>
      <c r="C556" s="67"/>
      <c r="D556" s="65" t="s">
        <v>38</v>
      </c>
      <c r="E556" s="66">
        <f>+'FASE 2'!T33</f>
        <v>0.20833333333333329</v>
      </c>
      <c r="F556" s="59"/>
    </row>
    <row r="557" spans="1:6" x14ac:dyDescent="0.2">
      <c r="C557" s="57"/>
    </row>
    <row r="558" spans="1:6" ht="16.5" customHeight="1" x14ac:dyDescent="0.2">
      <c r="A558" s="64" t="s">
        <v>40</v>
      </c>
      <c r="B558" s="69" t="e">
        <f>+CLAS.PROV!#REF!</f>
        <v>#REF!</v>
      </c>
      <c r="D558" s="63" t="s">
        <v>39</v>
      </c>
      <c r="E558" s="70" t="e">
        <f>+CLAS.PROV!#REF!</f>
        <v>#REF!</v>
      </c>
    </row>
    <row r="559" spans="1:6" ht="12.75" customHeight="1" x14ac:dyDescent="0.2">
      <c r="A559" s="64"/>
      <c r="B559" s="69"/>
      <c r="D559" s="63"/>
      <c r="E559" s="70"/>
    </row>
    <row r="560" spans="1:6" ht="12.75" customHeight="1" x14ac:dyDescent="0.2">
      <c r="A560" s="64"/>
      <c r="B560" s="69"/>
      <c r="D560" s="63"/>
      <c r="E560" s="70"/>
    </row>
    <row r="561" spans="1:6" ht="12.75" customHeight="1" x14ac:dyDescent="0.2">
      <c r="A561" s="64"/>
      <c r="B561" s="69"/>
      <c r="D561" s="63"/>
      <c r="E561" s="70"/>
    </row>
    <row r="562" spans="1:6" ht="12.75" customHeight="1" x14ac:dyDescent="0.2">
      <c r="A562" s="64"/>
      <c r="B562" s="69"/>
      <c r="D562" s="63"/>
      <c r="E562" s="70"/>
    </row>
    <row r="563" spans="1:6" ht="12.75" customHeight="1" x14ac:dyDescent="0.2">
      <c r="A563" s="64"/>
      <c r="B563" s="69"/>
      <c r="D563" s="63"/>
      <c r="E563" s="70"/>
    </row>
    <row r="564" spans="1:6" ht="12.75" customHeight="1" x14ac:dyDescent="0.2">
      <c r="A564" s="64"/>
      <c r="B564" s="69"/>
      <c r="D564" s="63"/>
      <c r="E564" s="70"/>
    </row>
    <row r="565" spans="1:6" ht="12.75" customHeight="1" x14ac:dyDescent="0.2"/>
    <row r="566" spans="1:6" ht="12.75" customHeight="1" x14ac:dyDescent="0.2"/>
    <row r="567" spans="1:6" ht="48" customHeight="1" x14ac:dyDescent="0.2">
      <c r="B567" s="351" t="str">
        <f>B1</f>
        <v>VII Raid Sierra de la Mosca y Llanos de Sierra de Fuentes 12/10/2013</v>
      </c>
      <c r="C567" s="251"/>
      <c r="D567" s="251"/>
    </row>
    <row r="568" spans="1:6" ht="13.5" thickBot="1" x14ac:dyDescent="0.25"/>
    <row r="569" spans="1:6" ht="16.5" customHeight="1" thickBot="1" x14ac:dyDescent="0.25">
      <c r="A569" s="54" t="s">
        <v>9</v>
      </c>
      <c r="B569" s="407" t="s">
        <v>0</v>
      </c>
      <c r="C569" s="409"/>
      <c r="D569" s="408"/>
      <c r="E569" s="407" t="s">
        <v>1</v>
      </c>
      <c r="F569" s="408"/>
    </row>
    <row r="570" spans="1:6" ht="27.75" customHeight="1" thickBot="1" x14ac:dyDescent="0.25">
      <c r="A570" s="55">
        <f>+'HOR (1)'!A30</f>
        <v>0</v>
      </c>
      <c r="B570" s="403">
        <f>+'HOR (1)'!C30</f>
        <v>0</v>
      </c>
      <c r="C570" s="404"/>
      <c r="D570" s="405"/>
      <c r="E570" s="403">
        <f>+'HOR (1)'!D30</f>
        <v>0</v>
      </c>
      <c r="F570" s="405"/>
    </row>
    <row r="571" spans="1:6" s="253" customFormat="1" ht="15.75" customHeight="1" thickBot="1" x14ac:dyDescent="0.25">
      <c r="A571" s="343"/>
      <c r="B571" s="401" t="s">
        <v>96</v>
      </c>
      <c r="C571" s="402"/>
      <c r="D571" s="343">
        <f>'Matrículas Promoción'!B28</f>
        <v>0</v>
      </c>
      <c r="E571" s="344" t="s">
        <v>94</v>
      </c>
      <c r="F571" s="344">
        <f>'Matrículas Promoción'!D28</f>
        <v>0</v>
      </c>
    </row>
    <row r="572" spans="1:6" x14ac:dyDescent="0.2">
      <c r="A572" s="406" t="s">
        <v>32</v>
      </c>
      <c r="B572" s="406"/>
      <c r="C572" s="252"/>
      <c r="D572" s="406" t="s">
        <v>55</v>
      </c>
      <c r="E572" s="406"/>
    </row>
    <row r="573" spans="1:6" ht="15.95" customHeight="1" x14ac:dyDescent="0.2">
      <c r="A573" s="51" t="s">
        <v>33</v>
      </c>
      <c r="B573" s="60">
        <f>+'FASE 1'!I3</f>
        <v>20</v>
      </c>
      <c r="C573" s="56"/>
      <c r="D573" s="51" t="s">
        <v>33</v>
      </c>
      <c r="E573" s="60">
        <f>+'FASE 2'!I3</f>
        <v>20</v>
      </c>
      <c r="F573" s="52"/>
    </row>
    <row r="574" spans="1:6" ht="15.95" customHeight="1" x14ac:dyDescent="0.2">
      <c r="A574" s="51" t="s">
        <v>5</v>
      </c>
      <c r="B574" s="61">
        <f>+'FASE 1'!F34</f>
        <v>0.45833333333333331</v>
      </c>
      <c r="C574" s="56"/>
      <c r="D574" s="51" t="s">
        <v>5</v>
      </c>
      <c r="E574" s="61">
        <f>+'FASE 2'!F34</f>
        <v>2.0833333333333332E-2</v>
      </c>
      <c r="F574" s="58"/>
    </row>
    <row r="575" spans="1:6" ht="15.95" customHeight="1" x14ac:dyDescent="0.2">
      <c r="A575" s="51" t="s">
        <v>6</v>
      </c>
      <c r="B575" s="61">
        <f>+'FASE 1'!G34</f>
        <v>0</v>
      </c>
      <c r="C575" s="56"/>
      <c r="D575" s="51" t="s">
        <v>6</v>
      </c>
      <c r="E575" s="61">
        <f>+'FASE 2'!G34</f>
        <v>0</v>
      </c>
      <c r="F575" s="52"/>
    </row>
    <row r="576" spans="1:6" ht="15.95" customHeight="1" x14ac:dyDescent="0.2">
      <c r="A576" s="51" t="s">
        <v>34</v>
      </c>
      <c r="B576" s="61">
        <f>+'FASE 1'!H34</f>
        <v>0</v>
      </c>
      <c r="C576" s="56"/>
      <c r="D576" s="51" t="s">
        <v>34</v>
      </c>
      <c r="E576" s="61">
        <f>+'FASE 2'!H34</f>
        <v>0</v>
      </c>
      <c r="F576" s="52"/>
    </row>
    <row r="577" spans="1:6" ht="15.95" customHeight="1" x14ac:dyDescent="0.2">
      <c r="A577" s="51" t="s">
        <v>36</v>
      </c>
      <c r="B577" s="61">
        <f>+'FASE 1'!I34</f>
        <v>-0.45833333333333331</v>
      </c>
      <c r="C577" s="56"/>
      <c r="D577" s="51" t="s">
        <v>36</v>
      </c>
      <c r="E577" s="61">
        <f>+'FASE 2'!I34</f>
        <v>-2.0833333333333332E-2</v>
      </c>
      <c r="F577" s="52"/>
    </row>
    <row r="578" spans="1:6" ht="15.95" customHeight="1" x14ac:dyDescent="0.2">
      <c r="A578" s="51" t="s">
        <v>37</v>
      </c>
      <c r="B578" s="61">
        <f>+'FASE 1'!J34</f>
        <v>-0.45833333333333331</v>
      </c>
      <c r="C578" s="56"/>
      <c r="D578" s="51" t="s">
        <v>37</v>
      </c>
      <c r="E578" s="61">
        <f>+'FASE 2'!J34</f>
        <v>-2.0833333333333332E-2</v>
      </c>
      <c r="F578" s="52"/>
    </row>
    <row r="579" spans="1:6" ht="15.95" customHeight="1" x14ac:dyDescent="0.2">
      <c r="A579" s="51" t="s">
        <v>35</v>
      </c>
      <c r="B579" s="61">
        <f>+'FASE 1'!Q34</f>
        <v>1.5416666666666665</v>
      </c>
      <c r="C579" s="56"/>
      <c r="D579" s="51" t="s">
        <v>35</v>
      </c>
      <c r="E579" s="61">
        <f>+'FASE 2'!Q34</f>
        <v>0.22916666666666663</v>
      </c>
      <c r="F579" s="52"/>
    </row>
    <row r="580" spans="1:6" ht="15.95" customHeight="1" x14ac:dyDescent="0.2">
      <c r="A580" s="51" t="s">
        <v>7</v>
      </c>
      <c r="B580" s="62" t="e">
        <f>+'FASE 1'!S34</f>
        <v>#NUM!</v>
      </c>
      <c r="C580" s="56"/>
      <c r="D580" s="51" t="s">
        <v>7</v>
      </c>
      <c r="E580" s="62" t="e">
        <f>+'FASE 2'!S34</f>
        <v>#NUM!</v>
      </c>
      <c r="F580" s="52"/>
    </row>
    <row r="581" spans="1:6" ht="15.95" customHeight="1" x14ac:dyDescent="0.2">
      <c r="A581" s="65" t="s">
        <v>38</v>
      </c>
      <c r="B581" s="66">
        <f>+'FASE 1'!T34</f>
        <v>1.0833333333333333</v>
      </c>
      <c r="C581" s="67"/>
      <c r="D581" s="65" t="s">
        <v>38</v>
      </c>
      <c r="E581" s="66">
        <f>+'FASE 2'!T34</f>
        <v>0.20833333333333329</v>
      </c>
      <c r="F581" s="59"/>
    </row>
    <row r="582" spans="1:6" x14ac:dyDescent="0.2">
      <c r="C582" s="57"/>
    </row>
    <row r="583" spans="1:6" ht="16.5" customHeight="1" x14ac:dyDescent="0.2">
      <c r="A583" s="64" t="s">
        <v>40</v>
      </c>
      <c r="B583" s="69" t="e">
        <f>+CLAS.PROV!#REF!</f>
        <v>#REF!</v>
      </c>
      <c r="D583" s="63" t="s">
        <v>39</v>
      </c>
      <c r="E583" s="70" t="e">
        <f>+CLAS.PROV!#REF!</f>
        <v>#REF!</v>
      </c>
    </row>
    <row r="585" spans="1:6" ht="48" customHeight="1" x14ac:dyDescent="0.2">
      <c r="B585" s="351" t="str">
        <f>B1</f>
        <v>VII Raid Sierra de la Mosca y Llanos de Sierra de Fuentes 12/10/2013</v>
      </c>
      <c r="C585" s="251"/>
      <c r="D585" s="251"/>
    </row>
    <row r="586" spans="1:6" ht="13.5" thickBot="1" x14ac:dyDescent="0.25"/>
    <row r="587" spans="1:6" ht="16.5" customHeight="1" thickBot="1" x14ac:dyDescent="0.25">
      <c r="A587" s="54" t="s">
        <v>9</v>
      </c>
      <c r="B587" s="407" t="s">
        <v>0</v>
      </c>
      <c r="C587" s="409"/>
      <c r="D587" s="408"/>
      <c r="E587" s="407" t="s">
        <v>1</v>
      </c>
      <c r="F587" s="408"/>
    </row>
    <row r="588" spans="1:6" ht="27.75" customHeight="1" thickBot="1" x14ac:dyDescent="0.25">
      <c r="A588" s="55">
        <f>+'HOR (1)'!A31</f>
        <v>0</v>
      </c>
      <c r="B588" s="403">
        <f>+'HOR (1)'!C31</f>
        <v>0</v>
      </c>
      <c r="C588" s="404"/>
      <c r="D588" s="405"/>
      <c r="E588" s="403">
        <f>+'HOR (1)'!D31</f>
        <v>0</v>
      </c>
      <c r="F588" s="405"/>
    </row>
    <row r="589" spans="1:6" s="253" customFormat="1" ht="15.75" customHeight="1" thickBot="1" x14ac:dyDescent="0.25">
      <c r="A589" s="343"/>
      <c r="B589" s="401" t="s">
        <v>96</v>
      </c>
      <c r="C589" s="402"/>
      <c r="D589" s="343">
        <f>'Matrículas Promoción'!B29</f>
        <v>0</v>
      </c>
      <c r="E589" s="344" t="s">
        <v>94</v>
      </c>
      <c r="F589" s="344">
        <f>'Matrículas Promoción'!D29</f>
        <v>0</v>
      </c>
    </row>
    <row r="590" spans="1:6" x14ac:dyDescent="0.2">
      <c r="A590" s="406" t="s">
        <v>32</v>
      </c>
      <c r="B590" s="406"/>
      <c r="C590" s="252"/>
      <c r="D590" s="406" t="s">
        <v>55</v>
      </c>
      <c r="E590" s="406"/>
    </row>
    <row r="591" spans="1:6" ht="15.95" customHeight="1" x14ac:dyDescent="0.2">
      <c r="A591" s="51" t="s">
        <v>33</v>
      </c>
      <c r="B591" s="60">
        <f>+'FASE 1'!I3</f>
        <v>20</v>
      </c>
      <c r="C591" s="56"/>
      <c r="D591" s="51" t="s">
        <v>33</v>
      </c>
      <c r="E591" s="60">
        <f>+'FASE 2'!I3</f>
        <v>20</v>
      </c>
      <c r="F591" s="52"/>
    </row>
    <row r="592" spans="1:6" ht="15.95" customHeight="1" x14ac:dyDescent="0.2">
      <c r="A592" s="51" t="s">
        <v>5</v>
      </c>
      <c r="B592" s="61">
        <f>+'FASE 1'!F35</f>
        <v>0.45833333333333331</v>
      </c>
      <c r="C592" s="56"/>
      <c r="D592" s="51" t="s">
        <v>5</v>
      </c>
      <c r="E592" s="61">
        <f>+'FASE 2'!F35</f>
        <v>2.0833333333333332E-2</v>
      </c>
      <c r="F592" s="58"/>
    </row>
    <row r="593" spans="1:6" ht="15.95" customHeight="1" x14ac:dyDescent="0.2">
      <c r="A593" s="51" t="s">
        <v>6</v>
      </c>
      <c r="B593" s="61">
        <f>+'FASE 1'!G35</f>
        <v>0</v>
      </c>
      <c r="C593" s="56"/>
      <c r="D593" s="51" t="s">
        <v>6</v>
      </c>
      <c r="E593" s="61">
        <f>+'FASE 2'!G35</f>
        <v>0</v>
      </c>
      <c r="F593" s="52"/>
    </row>
    <row r="594" spans="1:6" ht="15.95" customHeight="1" x14ac:dyDescent="0.2">
      <c r="A594" s="51" t="s">
        <v>34</v>
      </c>
      <c r="B594" s="61">
        <f>+'FASE 1'!H35</f>
        <v>0</v>
      </c>
      <c r="C594" s="56"/>
      <c r="D594" s="51" t="s">
        <v>34</v>
      </c>
      <c r="E594" s="61">
        <f>+'FASE 2'!H35</f>
        <v>0</v>
      </c>
      <c r="F594" s="52"/>
    </row>
    <row r="595" spans="1:6" ht="15.95" customHeight="1" x14ac:dyDescent="0.2">
      <c r="A595" s="51" t="s">
        <v>36</v>
      </c>
      <c r="B595" s="61">
        <f>+'FASE 1'!I35</f>
        <v>-0.45833333333333331</v>
      </c>
      <c r="C595" s="56"/>
      <c r="D595" s="51" t="s">
        <v>36</v>
      </c>
      <c r="E595" s="61">
        <f>+'FASE 2'!I35</f>
        <v>-2.0833333333333332E-2</v>
      </c>
      <c r="F595" s="52"/>
    </row>
    <row r="596" spans="1:6" ht="15.95" customHeight="1" x14ac:dyDescent="0.2">
      <c r="A596" s="51" t="s">
        <v>37</v>
      </c>
      <c r="B596" s="61">
        <f>+'FASE 1'!J35</f>
        <v>-0.45833333333333331</v>
      </c>
      <c r="C596" s="56"/>
      <c r="D596" s="51" t="s">
        <v>37</v>
      </c>
      <c r="E596" s="61">
        <f>+'FASE 2'!J35</f>
        <v>-2.0833333333333332E-2</v>
      </c>
      <c r="F596" s="52"/>
    </row>
    <row r="597" spans="1:6" ht="15.95" customHeight="1" x14ac:dyDescent="0.2">
      <c r="A597" s="51" t="s">
        <v>35</v>
      </c>
      <c r="B597" s="61">
        <f>+'FASE 1'!Q35</f>
        <v>1.5416666666666665</v>
      </c>
      <c r="C597" s="56"/>
      <c r="D597" s="51" t="s">
        <v>35</v>
      </c>
      <c r="E597" s="61">
        <f>+'FASE 2'!Q35</f>
        <v>0.22916666666666663</v>
      </c>
      <c r="F597" s="52"/>
    </row>
    <row r="598" spans="1:6" ht="15.95" customHeight="1" x14ac:dyDescent="0.2">
      <c r="A598" s="51" t="s">
        <v>7</v>
      </c>
      <c r="B598" s="62" t="e">
        <f>+'FASE 1'!S35</f>
        <v>#NUM!</v>
      </c>
      <c r="C598" s="56"/>
      <c r="D598" s="51" t="s">
        <v>7</v>
      </c>
      <c r="E598" s="62" t="e">
        <f>+'FASE 2'!S35</f>
        <v>#NUM!</v>
      </c>
      <c r="F598" s="52"/>
    </row>
    <row r="599" spans="1:6" ht="15.95" customHeight="1" x14ac:dyDescent="0.2">
      <c r="A599" s="65" t="s">
        <v>38</v>
      </c>
      <c r="B599" s="66">
        <f>+'FASE 1'!T35</f>
        <v>1.0833333333333333</v>
      </c>
      <c r="C599" s="67"/>
      <c r="D599" s="65" t="s">
        <v>38</v>
      </c>
      <c r="E599" s="66">
        <f>+'FASE 2'!T35</f>
        <v>0.20833333333333329</v>
      </c>
      <c r="F599" s="59"/>
    </row>
    <row r="600" spans="1:6" x14ac:dyDescent="0.2">
      <c r="C600" s="57"/>
    </row>
    <row r="601" spans="1:6" ht="16.5" customHeight="1" x14ac:dyDescent="0.2">
      <c r="A601" s="64" t="s">
        <v>40</v>
      </c>
      <c r="B601" s="69" t="e">
        <f>+CLAS.PROV!#REF!</f>
        <v>#REF!</v>
      </c>
      <c r="D601" s="63" t="s">
        <v>39</v>
      </c>
      <c r="E601" s="70" t="e">
        <f>+CLAS.PROV!#REF!</f>
        <v>#REF!</v>
      </c>
    </row>
    <row r="602" spans="1:6" ht="12.75" customHeight="1" x14ac:dyDescent="0.2">
      <c r="A602" s="64"/>
      <c r="B602" s="69"/>
      <c r="D602" s="63"/>
      <c r="E602" s="70"/>
    </row>
    <row r="603" spans="1:6" ht="12.75" customHeight="1" x14ac:dyDescent="0.2">
      <c r="A603" s="64"/>
      <c r="B603" s="69"/>
      <c r="D603" s="63"/>
      <c r="E603" s="70"/>
    </row>
    <row r="604" spans="1:6" ht="12.75" customHeight="1" x14ac:dyDescent="0.2">
      <c r="A604" s="64"/>
      <c r="B604" s="69"/>
      <c r="D604" s="63"/>
      <c r="E604" s="70"/>
    </row>
    <row r="605" spans="1:6" ht="12.75" customHeight="1" x14ac:dyDescent="0.2">
      <c r="A605" s="64"/>
      <c r="B605" s="69"/>
      <c r="D605" s="63"/>
      <c r="E605" s="70"/>
    </row>
    <row r="606" spans="1:6" ht="12.75" customHeight="1" x14ac:dyDescent="0.2">
      <c r="A606" s="64"/>
      <c r="B606" s="69"/>
      <c r="D606" s="63"/>
      <c r="E606" s="70"/>
    </row>
    <row r="607" spans="1:6" ht="12.75" customHeight="1" x14ac:dyDescent="0.2">
      <c r="A607" s="64"/>
      <c r="B607" s="69"/>
      <c r="D607" s="63"/>
      <c r="E607" s="70"/>
    </row>
    <row r="608" spans="1:6" ht="12.75" customHeight="1" x14ac:dyDescent="0.2"/>
    <row r="609" spans="1:6" ht="12.75" customHeight="1" x14ac:dyDescent="0.2"/>
    <row r="610" spans="1:6" ht="48" customHeight="1" x14ac:dyDescent="0.2">
      <c r="B610" s="351" t="str">
        <f>B1</f>
        <v>VII Raid Sierra de la Mosca y Llanos de Sierra de Fuentes 12/10/2013</v>
      </c>
      <c r="C610" s="251"/>
      <c r="D610" s="251"/>
    </row>
    <row r="611" spans="1:6" ht="13.5" thickBot="1" x14ac:dyDescent="0.25"/>
    <row r="612" spans="1:6" ht="16.5" customHeight="1" thickBot="1" x14ac:dyDescent="0.25">
      <c r="A612" s="54" t="s">
        <v>9</v>
      </c>
      <c r="B612" s="407" t="s">
        <v>0</v>
      </c>
      <c r="C612" s="409"/>
      <c r="D612" s="408"/>
      <c r="E612" s="407" t="s">
        <v>1</v>
      </c>
      <c r="F612" s="408"/>
    </row>
    <row r="613" spans="1:6" ht="27.75" customHeight="1" thickBot="1" x14ac:dyDescent="0.25">
      <c r="A613" s="55">
        <f>+'HOR (1)'!A32</f>
        <v>0</v>
      </c>
      <c r="B613" s="403">
        <f>+'HOR (1)'!C32</f>
        <v>0</v>
      </c>
      <c r="C613" s="404"/>
      <c r="D613" s="405"/>
      <c r="E613" s="403">
        <f>+'HOR (1)'!D32</f>
        <v>0</v>
      </c>
      <c r="F613" s="405"/>
    </row>
    <row r="614" spans="1:6" s="253" customFormat="1" ht="15.75" customHeight="1" thickBot="1" x14ac:dyDescent="0.25">
      <c r="A614" s="343"/>
      <c r="B614" s="401" t="s">
        <v>96</v>
      </c>
      <c r="C614" s="402"/>
      <c r="D614" s="343">
        <f>'Matrículas Promoción'!B30</f>
        <v>0</v>
      </c>
      <c r="E614" s="344" t="s">
        <v>94</v>
      </c>
      <c r="F614" s="344">
        <f>'Matrículas Promoción'!D30</f>
        <v>0</v>
      </c>
    </row>
    <row r="615" spans="1:6" x14ac:dyDescent="0.2">
      <c r="A615" s="406" t="s">
        <v>32</v>
      </c>
      <c r="B615" s="406"/>
      <c r="C615" s="252"/>
      <c r="D615" s="406" t="s">
        <v>55</v>
      </c>
      <c r="E615" s="406"/>
    </row>
    <row r="616" spans="1:6" ht="15.95" customHeight="1" x14ac:dyDescent="0.2">
      <c r="A616" s="51" t="s">
        <v>33</v>
      </c>
      <c r="B616" s="60">
        <f>+'FASE 1'!I3</f>
        <v>20</v>
      </c>
      <c r="C616" s="56"/>
      <c r="D616" s="51" t="s">
        <v>33</v>
      </c>
      <c r="E616" s="60">
        <f>+'FASE 2'!I3</f>
        <v>20</v>
      </c>
      <c r="F616" s="52"/>
    </row>
    <row r="617" spans="1:6" ht="15.95" customHeight="1" x14ac:dyDescent="0.2">
      <c r="A617" s="51" t="s">
        <v>5</v>
      </c>
      <c r="B617" s="61">
        <f>+'FASE 1'!F36</f>
        <v>0.45833333333333331</v>
      </c>
      <c r="C617" s="56"/>
      <c r="D617" s="51" t="s">
        <v>5</v>
      </c>
      <c r="E617" s="61">
        <f>+'FASE 2'!F36</f>
        <v>2.0833333333333332E-2</v>
      </c>
      <c r="F617" s="58"/>
    </row>
    <row r="618" spans="1:6" ht="15.95" customHeight="1" x14ac:dyDescent="0.2">
      <c r="A618" s="51" t="s">
        <v>6</v>
      </c>
      <c r="B618" s="61">
        <f>+'FASE 1'!G36</f>
        <v>0</v>
      </c>
      <c r="C618" s="56"/>
      <c r="D618" s="51" t="s">
        <v>6</v>
      </c>
      <c r="E618" s="61">
        <f>+'FASE 2'!G36</f>
        <v>0</v>
      </c>
      <c r="F618" s="52"/>
    </row>
    <row r="619" spans="1:6" ht="15.95" customHeight="1" x14ac:dyDescent="0.2">
      <c r="A619" s="51" t="s">
        <v>34</v>
      </c>
      <c r="B619" s="61">
        <f>+'FASE 1'!H36</f>
        <v>0</v>
      </c>
      <c r="C619" s="56"/>
      <c r="D619" s="51" t="s">
        <v>34</v>
      </c>
      <c r="E619" s="61">
        <f>+'FASE 2'!H36</f>
        <v>0</v>
      </c>
      <c r="F619" s="52"/>
    </row>
    <row r="620" spans="1:6" ht="15.95" customHeight="1" x14ac:dyDescent="0.2">
      <c r="A620" s="51" t="s">
        <v>36</v>
      </c>
      <c r="B620" s="61">
        <f>+'FASE 1'!I36</f>
        <v>-0.45833333333333331</v>
      </c>
      <c r="C620" s="56"/>
      <c r="D620" s="51" t="s">
        <v>36</v>
      </c>
      <c r="E620" s="61">
        <f>+'FASE 2'!I36</f>
        <v>-2.0833333333333332E-2</v>
      </c>
      <c r="F620" s="52"/>
    </row>
    <row r="621" spans="1:6" ht="15.95" customHeight="1" x14ac:dyDescent="0.2">
      <c r="A621" s="51" t="s">
        <v>37</v>
      </c>
      <c r="B621" s="61">
        <f>+'FASE 1'!J36</f>
        <v>-0.45833333333333331</v>
      </c>
      <c r="C621" s="56"/>
      <c r="D621" s="51" t="s">
        <v>37</v>
      </c>
      <c r="E621" s="61">
        <f>+'FASE 2'!J36</f>
        <v>-2.0833333333333332E-2</v>
      </c>
      <c r="F621" s="52"/>
    </row>
    <row r="622" spans="1:6" ht="15.95" customHeight="1" x14ac:dyDescent="0.2">
      <c r="A622" s="51" t="s">
        <v>35</v>
      </c>
      <c r="B622" s="61">
        <f>+'FASE 1'!Q36</f>
        <v>1.5416666666666665</v>
      </c>
      <c r="C622" s="56"/>
      <c r="D622" s="51" t="s">
        <v>35</v>
      </c>
      <c r="E622" s="61">
        <f>+'FASE 2'!Q326</f>
        <v>0</v>
      </c>
      <c r="F622" s="52"/>
    </row>
    <row r="623" spans="1:6" ht="15.95" customHeight="1" x14ac:dyDescent="0.2">
      <c r="A623" s="51" t="s">
        <v>7</v>
      </c>
      <c r="B623" s="62" t="e">
        <f>+'FASE 1'!S36</f>
        <v>#NUM!</v>
      </c>
      <c r="C623" s="56"/>
      <c r="D623" s="51" t="s">
        <v>7</v>
      </c>
      <c r="E623" s="62" t="e">
        <f>+'FASE 2'!S36</f>
        <v>#NUM!</v>
      </c>
      <c r="F623" s="52"/>
    </row>
    <row r="624" spans="1:6" ht="15.95" customHeight="1" x14ac:dyDescent="0.2">
      <c r="A624" s="65" t="s">
        <v>38</v>
      </c>
      <c r="B624" s="66">
        <f>+'FASE 1'!T36</f>
        <v>1.0833333333333333</v>
      </c>
      <c r="C624" s="67"/>
      <c r="D624" s="65" t="s">
        <v>38</v>
      </c>
      <c r="E624" s="66">
        <f>+'FASE 2'!T36</f>
        <v>0.20833333333333329</v>
      </c>
      <c r="F624" s="59"/>
    </row>
    <row r="625" spans="1:7" x14ac:dyDescent="0.2">
      <c r="C625" s="57"/>
    </row>
    <row r="626" spans="1:7" ht="16.5" customHeight="1" x14ac:dyDescent="0.2">
      <c r="A626" s="64" t="s">
        <v>40</v>
      </c>
      <c r="B626" s="69" t="e">
        <f>+CLAS.PROV!#REF!</f>
        <v>#REF!</v>
      </c>
      <c r="D626" s="63" t="s">
        <v>39</v>
      </c>
      <c r="E626" s="70" t="e">
        <f>+CLAS.PROV!#REF!</f>
        <v>#REF!</v>
      </c>
    </row>
    <row r="628" spans="1:7" ht="48" customHeight="1" x14ac:dyDescent="0.2">
      <c r="B628" s="351" t="str">
        <f>B1</f>
        <v>VII Raid Sierra de la Mosca y Llanos de Sierra de Fuentes 12/10/2013</v>
      </c>
      <c r="C628" s="251"/>
      <c r="D628" s="251"/>
    </row>
    <row r="629" spans="1:7" ht="13.5" thickBot="1" x14ac:dyDescent="0.25"/>
    <row r="630" spans="1:7" ht="16.5" customHeight="1" thickBot="1" x14ac:dyDescent="0.25">
      <c r="A630" s="54" t="s">
        <v>9</v>
      </c>
      <c r="B630" s="407" t="s">
        <v>0</v>
      </c>
      <c r="C630" s="409"/>
      <c r="D630" s="408"/>
      <c r="E630" s="407" t="s">
        <v>1</v>
      </c>
      <c r="F630" s="408"/>
    </row>
    <row r="631" spans="1:7" ht="27.75" customHeight="1" thickBot="1" x14ac:dyDescent="0.25">
      <c r="A631" s="55">
        <f>+'HOR (1)'!A33</f>
        <v>0</v>
      </c>
      <c r="B631" s="403">
        <f>+'HOR (1)'!C33</f>
        <v>0</v>
      </c>
      <c r="C631" s="404"/>
      <c r="D631" s="405"/>
      <c r="E631" s="403">
        <f>+'HOR (1)'!D33</f>
        <v>0</v>
      </c>
      <c r="F631" s="405"/>
      <c r="G631" s="173"/>
    </row>
    <row r="632" spans="1:7" s="253" customFormat="1" ht="15.75" customHeight="1" thickBot="1" x14ac:dyDescent="0.25">
      <c r="A632" s="343"/>
      <c r="B632" s="401" t="s">
        <v>96</v>
      </c>
      <c r="C632" s="402"/>
      <c r="D632" s="343">
        <f>'Matrículas Promoción'!B31</f>
        <v>0</v>
      </c>
      <c r="E632" s="344" t="s">
        <v>94</v>
      </c>
      <c r="F632" s="344">
        <f>'Matrículas Promoción'!D31</f>
        <v>0</v>
      </c>
    </row>
    <row r="633" spans="1:7" x14ac:dyDescent="0.2">
      <c r="A633" s="406" t="s">
        <v>32</v>
      </c>
      <c r="B633" s="406"/>
      <c r="C633" s="252"/>
      <c r="D633" s="406" t="s">
        <v>55</v>
      </c>
      <c r="E633" s="406"/>
    </row>
    <row r="634" spans="1:7" ht="15.95" customHeight="1" x14ac:dyDescent="0.2">
      <c r="A634" s="51" t="s">
        <v>33</v>
      </c>
      <c r="B634" s="60">
        <f>+'FASE 1'!I3</f>
        <v>20</v>
      </c>
      <c r="C634" s="56"/>
      <c r="D634" s="51" t="s">
        <v>33</v>
      </c>
      <c r="E634" s="60">
        <f>+'FASE 2'!I3</f>
        <v>20</v>
      </c>
      <c r="F634" s="52"/>
    </row>
    <row r="635" spans="1:7" ht="15.95" customHeight="1" x14ac:dyDescent="0.2">
      <c r="A635" s="51" t="s">
        <v>5</v>
      </c>
      <c r="B635" s="61">
        <f>+'FASE 1'!F37</f>
        <v>0.45833333333333331</v>
      </c>
      <c r="C635" s="56"/>
      <c r="D635" s="51" t="s">
        <v>5</v>
      </c>
      <c r="E635" s="61">
        <f>+'FASE 2'!F37</f>
        <v>2.0833333333333332E-2</v>
      </c>
      <c r="F635" s="58"/>
    </row>
    <row r="636" spans="1:7" ht="15.95" customHeight="1" x14ac:dyDescent="0.2">
      <c r="A636" s="51" t="s">
        <v>6</v>
      </c>
      <c r="B636" s="61">
        <f>+'FASE 1'!G37</f>
        <v>0</v>
      </c>
      <c r="C636" s="56"/>
      <c r="D636" s="51" t="s">
        <v>6</v>
      </c>
      <c r="E636" s="61">
        <f>+'FASE 2'!G37</f>
        <v>0</v>
      </c>
      <c r="F636" s="52"/>
    </row>
    <row r="637" spans="1:7" ht="15.95" customHeight="1" x14ac:dyDescent="0.2">
      <c r="A637" s="51" t="s">
        <v>34</v>
      </c>
      <c r="B637" s="61">
        <f>+'FASE 1'!H37</f>
        <v>0</v>
      </c>
      <c r="C637" s="56"/>
      <c r="D637" s="51" t="s">
        <v>34</v>
      </c>
      <c r="E637" s="61">
        <f>+'FASE 2'!H37</f>
        <v>0</v>
      </c>
      <c r="F637" s="52"/>
    </row>
    <row r="638" spans="1:7" ht="15.95" customHeight="1" x14ac:dyDescent="0.2">
      <c r="A638" s="51" t="s">
        <v>36</v>
      </c>
      <c r="B638" s="61">
        <f>+'FASE 1'!I37</f>
        <v>-0.45833333333333331</v>
      </c>
      <c r="C638" s="56"/>
      <c r="D638" s="51" t="s">
        <v>36</v>
      </c>
      <c r="E638" s="61">
        <f>+'FASE 2'!I37</f>
        <v>-2.0833333333333332E-2</v>
      </c>
      <c r="F638" s="52"/>
    </row>
    <row r="639" spans="1:7" ht="15.95" customHeight="1" x14ac:dyDescent="0.2">
      <c r="A639" s="51" t="s">
        <v>37</v>
      </c>
      <c r="B639" s="61">
        <f>+'FASE 1'!J37</f>
        <v>-0.45833333333333331</v>
      </c>
      <c r="C639" s="56"/>
      <c r="D639" s="51" t="s">
        <v>37</v>
      </c>
      <c r="E639" s="61">
        <f>+'FASE 2'!J37</f>
        <v>-2.0833333333333332E-2</v>
      </c>
      <c r="F639" s="52"/>
    </row>
    <row r="640" spans="1:7" ht="15.95" customHeight="1" x14ac:dyDescent="0.2">
      <c r="A640" s="51" t="s">
        <v>35</v>
      </c>
      <c r="B640" s="61">
        <f>+'FASE 1'!Q37</f>
        <v>1.5416666666666665</v>
      </c>
      <c r="C640" s="56"/>
      <c r="D640" s="51" t="s">
        <v>35</v>
      </c>
      <c r="E640" s="61">
        <f>+'FASE 2'!Q37</f>
        <v>0.22916666666666663</v>
      </c>
      <c r="F640" s="52"/>
    </row>
    <row r="641" spans="1:6" ht="15.95" customHeight="1" x14ac:dyDescent="0.2">
      <c r="A641" s="51" t="s">
        <v>7</v>
      </c>
      <c r="B641" s="62" t="e">
        <f>+'FASE 1'!S37</f>
        <v>#NUM!</v>
      </c>
      <c r="C641" s="56"/>
      <c r="D641" s="51" t="s">
        <v>7</v>
      </c>
      <c r="E641" s="62" t="e">
        <f>+'FASE 2'!S37</f>
        <v>#NUM!</v>
      </c>
      <c r="F641" s="52"/>
    </row>
    <row r="642" spans="1:6" ht="15.95" customHeight="1" x14ac:dyDescent="0.2">
      <c r="A642" s="65" t="s">
        <v>38</v>
      </c>
      <c r="B642" s="66">
        <f>+'FASE 1'!T37</f>
        <v>1.0833333333333333</v>
      </c>
      <c r="C642" s="67"/>
      <c r="D642" s="65" t="s">
        <v>38</v>
      </c>
      <c r="E642" s="66">
        <f>+'FASE 2'!T37</f>
        <v>0.20833333333333329</v>
      </c>
      <c r="F642" s="59"/>
    </row>
    <row r="643" spans="1:6" x14ac:dyDescent="0.2">
      <c r="C643" s="57"/>
    </row>
    <row r="644" spans="1:6" ht="16.5" customHeight="1" x14ac:dyDescent="0.2">
      <c r="A644" s="64" t="s">
        <v>40</v>
      </c>
      <c r="B644" s="69" t="e">
        <f>+CLAS.PROV!#REF!</f>
        <v>#REF!</v>
      </c>
      <c r="D644" s="63" t="s">
        <v>39</v>
      </c>
      <c r="E644" s="70" t="e">
        <f>+CLAS.PROV!#REF!</f>
        <v>#REF!</v>
      </c>
    </row>
    <row r="645" spans="1:6" ht="12.75" customHeight="1" x14ac:dyDescent="0.2">
      <c r="A645" s="64"/>
      <c r="B645" s="69"/>
      <c r="D645" s="63"/>
      <c r="E645" s="70"/>
    </row>
    <row r="646" spans="1:6" ht="12.75" customHeight="1" x14ac:dyDescent="0.2">
      <c r="A646" s="64"/>
      <c r="B646" s="69"/>
      <c r="D646" s="63"/>
      <c r="E646" s="70"/>
    </row>
    <row r="647" spans="1:6" ht="12.75" customHeight="1" x14ac:dyDescent="0.2">
      <c r="A647" s="64"/>
      <c r="B647" s="69"/>
      <c r="D647" s="63"/>
      <c r="E647" s="70"/>
    </row>
    <row r="648" spans="1:6" ht="12.75" customHeight="1" x14ac:dyDescent="0.2">
      <c r="A648" s="64"/>
      <c r="B648" s="69"/>
      <c r="D648" s="63"/>
      <c r="E648" s="70"/>
    </row>
    <row r="649" spans="1:6" ht="12.75" customHeight="1" x14ac:dyDescent="0.2">
      <c r="A649" s="64"/>
      <c r="B649" s="69"/>
      <c r="D649" s="63"/>
      <c r="E649" s="70"/>
    </row>
    <row r="650" spans="1:6" ht="12.75" customHeight="1" x14ac:dyDescent="0.2">
      <c r="A650" s="64"/>
      <c r="B650" s="69"/>
      <c r="D650" s="63"/>
      <c r="E650" s="70"/>
    </row>
    <row r="651" spans="1:6" ht="12.75" customHeight="1" x14ac:dyDescent="0.2"/>
    <row r="652" spans="1:6" ht="12.75" customHeight="1" x14ac:dyDescent="0.2"/>
    <row r="653" spans="1:6" ht="48" customHeight="1" x14ac:dyDescent="0.2">
      <c r="B653" s="351" t="str">
        <f>B1</f>
        <v>VII Raid Sierra de la Mosca y Llanos de Sierra de Fuentes 12/10/2013</v>
      </c>
      <c r="C653" s="251"/>
      <c r="D653" s="251"/>
      <c r="F653" s="230"/>
    </row>
    <row r="654" spans="1:6" ht="13.5" thickBot="1" x14ac:dyDescent="0.25">
      <c r="E654" s="246"/>
      <c r="F654" s="254"/>
    </row>
    <row r="655" spans="1:6" ht="16.5" customHeight="1" thickBot="1" x14ac:dyDescent="0.25">
      <c r="A655" s="54" t="s">
        <v>9</v>
      </c>
      <c r="B655" s="407" t="s">
        <v>0</v>
      </c>
      <c r="C655" s="409"/>
      <c r="D655" s="409"/>
      <c r="E655" s="407" t="s">
        <v>1</v>
      </c>
      <c r="F655" s="408"/>
    </row>
    <row r="656" spans="1:6" ht="27.75" customHeight="1" thickBot="1" x14ac:dyDescent="0.25">
      <c r="A656" s="55">
        <f>+'HOR (1)'!A34</f>
        <v>0</v>
      </c>
      <c r="B656" s="403">
        <f>+'HOR (1)'!C34</f>
        <v>0</v>
      </c>
      <c r="C656" s="404"/>
      <c r="D656" s="405"/>
      <c r="E656" s="403">
        <f>+'HOR (1)'!D34</f>
        <v>0</v>
      </c>
      <c r="F656" s="405"/>
    </row>
    <row r="657" spans="1:6" s="253" customFormat="1" ht="15.75" customHeight="1" thickBot="1" x14ac:dyDescent="0.25">
      <c r="A657" s="343"/>
      <c r="B657" s="401" t="s">
        <v>96</v>
      </c>
      <c r="C657" s="402"/>
      <c r="D657" s="343">
        <f>'Matrículas Promoción'!B32</f>
        <v>0</v>
      </c>
      <c r="E657" s="344" t="s">
        <v>94</v>
      </c>
      <c r="F657" s="344">
        <f>'Matrículas Promoción'!D32</f>
        <v>0</v>
      </c>
    </row>
    <row r="658" spans="1:6" x14ac:dyDescent="0.2">
      <c r="A658" s="406" t="s">
        <v>32</v>
      </c>
      <c r="B658" s="406"/>
      <c r="C658" s="252"/>
      <c r="D658" s="406" t="s">
        <v>55</v>
      </c>
      <c r="E658" s="406"/>
    </row>
    <row r="659" spans="1:6" ht="15.95" customHeight="1" x14ac:dyDescent="0.2">
      <c r="A659" s="51" t="s">
        <v>33</v>
      </c>
      <c r="B659" s="60">
        <f>+'FASE 1'!I3</f>
        <v>20</v>
      </c>
      <c r="C659" s="56"/>
      <c r="D659" s="51" t="s">
        <v>33</v>
      </c>
      <c r="E659" s="60">
        <f>+'FASE 2'!I3</f>
        <v>20</v>
      </c>
      <c r="F659" s="52"/>
    </row>
    <row r="660" spans="1:6" ht="15.95" customHeight="1" x14ac:dyDescent="0.2">
      <c r="A660" s="51" t="s">
        <v>5</v>
      </c>
      <c r="B660" s="61">
        <f>+'FASE 1'!F38</f>
        <v>0.45833333333333331</v>
      </c>
      <c r="C660" s="56"/>
      <c r="D660" s="51" t="s">
        <v>5</v>
      </c>
      <c r="E660" s="61">
        <f>+'FASE 2'!F38</f>
        <v>2.0833333333333332E-2</v>
      </c>
      <c r="F660" s="58"/>
    </row>
    <row r="661" spans="1:6" ht="15.95" customHeight="1" x14ac:dyDescent="0.2">
      <c r="A661" s="51" t="s">
        <v>6</v>
      </c>
      <c r="B661" s="61">
        <f>+'FASE 1'!G38</f>
        <v>0</v>
      </c>
      <c r="C661" s="56"/>
      <c r="D661" s="51" t="s">
        <v>6</v>
      </c>
      <c r="E661" s="61">
        <f>+'FASE 2'!G38</f>
        <v>0</v>
      </c>
      <c r="F661" s="52"/>
    </row>
    <row r="662" spans="1:6" ht="15.95" customHeight="1" x14ac:dyDescent="0.2">
      <c r="A662" s="51" t="s">
        <v>34</v>
      </c>
      <c r="B662" s="61">
        <f>+'FASE 1'!H38</f>
        <v>0</v>
      </c>
      <c r="C662" s="56"/>
      <c r="D662" s="51" t="s">
        <v>34</v>
      </c>
      <c r="E662" s="61">
        <f>+'FASE 2'!H38</f>
        <v>0</v>
      </c>
      <c r="F662" s="52"/>
    </row>
    <row r="663" spans="1:6" ht="15.95" customHeight="1" x14ac:dyDescent="0.2">
      <c r="A663" s="51" t="s">
        <v>36</v>
      </c>
      <c r="B663" s="61">
        <f>+'FASE 1'!I38</f>
        <v>-0.45833333333333331</v>
      </c>
      <c r="C663" s="56"/>
      <c r="D663" s="51" t="s">
        <v>36</v>
      </c>
      <c r="E663" s="61">
        <f>+'FASE 2'!I38</f>
        <v>-2.0833333333333332E-2</v>
      </c>
      <c r="F663" s="52"/>
    </row>
    <row r="664" spans="1:6" ht="15.95" customHeight="1" x14ac:dyDescent="0.2">
      <c r="A664" s="51" t="s">
        <v>37</v>
      </c>
      <c r="B664" s="61">
        <f>+'FASE 1'!J38</f>
        <v>-0.45833333333333331</v>
      </c>
      <c r="C664" s="56"/>
      <c r="D664" s="51" t="s">
        <v>37</v>
      </c>
      <c r="E664" s="61">
        <f>+'FASE 2'!J38</f>
        <v>-2.0833333333333332E-2</v>
      </c>
      <c r="F664" s="52"/>
    </row>
    <row r="665" spans="1:6" ht="15.95" customHeight="1" x14ac:dyDescent="0.2">
      <c r="A665" s="51" t="s">
        <v>35</v>
      </c>
      <c r="B665" s="61">
        <f>+'FASE 1'!Q38</f>
        <v>1.5416666666666665</v>
      </c>
      <c r="C665" s="56"/>
      <c r="D665" s="51" t="s">
        <v>35</v>
      </c>
      <c r="E665" s="61">
        <f>+'FASE 2'!Q38</f>
        <v>0.22916666666666663</v>
      </c>
      <c r="F665" s="52"/>
    </row>
    <row r="666" spans="1:6" ht="15.95" customHeight="1" x14ac:dyDescent="0.2">
      <c r="A666" s="51" t="s">
        <v>7</v>
      </c>
      <c r="B666" s="62" t="e">
        <f>+'FASE 1'!S38</f>
        <v>#NUM!</v>
      </c>
      <c r="C666" s="56"/>
      <c r="D666" s="51" t="s">
        <v>7</v>
      </c>
      <c r="E666" s="62" t="e">
        <f>+'FASE 2'!S38</f>
        <v>#NUM!</v>
      </c>
      <c r="F666" s="52"/>
    </row>
    <row r="667" spans="1:6" ht="15.95" customHeight="1" x14ac:dyDescent="0.2">
      <c r="A667" s="65" t="s">
        <v>38</v>
      </c>
      <c r="B667" s="66">
        <f>+'FASE 1'!T38</f>
        <v>1.0833333333333333</v>
      </c>
      <c r="C667" s="67"/>
      <c r="D667" s="65" t="s">
        <v>38</v>
      </c>
      <c r="E667" s="66">
        <f>+'FASE 2'!T38</f>
        <v>0.20833333333333329</v>
      </c>
      <c r="F667" s="59"/>
    </row>
    <row r="668" spans="1:6" x14ac:dyDescent="0.2">
      <c r="C668" s="57"/>
    </row>
    <row r="669" spans="1:6" ht="16.5" customHeight="1" x14ac:dyDescent="0.2">
      <c r="A669" s="64" t="s">
        <v>40</v>
      </c>
      <c r="B669" s="69" t="e">
        <f>+CLAS.PROV!#REF!</f>
        <v>#REF!</v>
      </c>
      <c r="D669" s="63" t="s">
        <v>39</v>
      </c>
      <c r="E669" s="70" t="e">
        <f>+CLAS.PROV!#REF!</f>
        <v>#REF!</v>
      </c>
    </row>
    <row r="671" spans="1:6" ht="48" customHeight="1" x14ac:dyDescent="0.2">
      <c r="B671" s="351" t="str">
        <f>B1</f>
        <v>VII Raid Sierra de la Mosca y Llanos de Sierra de Fuentes 12/10/2013</v>
      </c>
      <c r="C671" s="251"/>
      <c r="D671" s="251"/>
    </row>
    <row r="672" spans="1:6" ht="13.5" thickBot="1" x14ac:dyDescent="0.25"/>
    <row r="673" spans="1:6" ht="16.5" customHeight="1" thickBot="1" x14ac:dyDescent="0.25">
      <c r="A673" s="54" t="s">
        <v>9</v>
      </c>
      <c r="B673" s="407" t="s">
        <v>0</v>
      </c>
      <c r="C673" s="409"/>
      <c r="D673" s="408"/>
      <c r="E673" s="407" t="s">
        <v>1</v>
      </c>
      <c r="F673" s="408"/>
    </row>
    <row r="674" spans="1:6" ht="27.75" customHeight="1" thickBot="1" x14ac:dyDescent="0.25">
      <c r="A674" s="71">
        <f>+'HOR (1)'!A35</f>
        <v>0</v>
      </c>
      <c r="B674" s="410">
        <f>+'HOR (1)'!C35</f>
        <v>0</v>
      </c>
      <c r="C674" s="411"/>
      <c r="D674" s="412"/>
      <c r="E674" s="403">
        <f>+'HOR (1)'!D35</f>
        <v>0</v>
      </c>
      <c r="F674" s="405"/>
    </row>
    <row r="675" spans="1:6" s="253" customFormat="1" ht="15.75" customHeight="1" thickBot="1" x14ac:dyDescent="0.25">
      <c r="A675" s="343"/>
      <c r="B675" s="401" t="s">
        <v>96</v>
      </c>
      <c r="C675" s="402"/>
      <c r="D675" s="343">
        <f>'Matrículas Promoción'!B33</f>
        <v>0</v>
      </c>
      <c r="E675" s="344" t="s">
        <v>94</v>
      </c>
      <c r="F675" s="344">
        <f>'Matrículas Promoción'!D33</f>
        <v>0</v>
      </c>
    </row>
    <row r="676" spans="1:6" x14ac:dyDescent="0.2">
      <c r="A676" s="406" t="s">
        <v>32</v>
      </c>
      <c r="B676" s="406"/>
      <c r="C676" s="252"/>
      <c r="D676" s="406" t="s">
        <v>55</v>
      </c>
      <c r="E676" s="406"/>
    </row>
    <row r="677" spans="1:6" ht="15.95" customHeight="1" x14ac:dyDescent="0.2">
      <c r="A677" s="51" t="s">
        <v>33</v>
      </c>
      <c r="B677" s="60">
        <f>+'FASE 1'!I3</f>
        <v>20</v>
      </c>
      <c r="C677" s="56"/>
      <c r="D677" s="51" t="s">
        <v>33</v>
      </c>
      <c r="E677" s="247">
        <f>+'FASE 2'!I3</f>
        <v>20</v>
      </c>
      <c r="F677" s="52"/>
    </row>
    <row r="678" spans="1:6" ht="15.95" customHeight="1" x14ac:dyDescent="0.2">
      <c r="A678" s="51" t="s">
        <v>5</v>
      </c>
      <c r="B678" s="61">
        <f>+'FASE 1'!F39</f>
        <v>0.45833333333333331</v>
      </c>
      <c r="C678" s="56"/>
      <c r="D678" s="51" t="s">
        <v>5</v>
      </c>
      <c r="E678" s="61">
        <f>+'FASE 2'!F39</f>
        <v>2.0833333333333332E-2</v>
      </c>
      <c r="F678" s="58"/>
    </row>
    <row r="679" spans="1:6" ht="15.95" customHeight="1" x14ac:dyDescent="0.2">
      <c r="A679" s="51" t="s">
        <v>6</v>
      </c>
      <c r="B679" s="61">
        <f>+'FASE 1'!G39</f>
        <v>0</v>
      </c>
      <c r="C679" s="56"/>
      <c r="D679" s="51" t="s">
        <v>6</v>
      </c>
      <c r="E679" s="61">
        <f>+'FASE 2'!G39</f>
        <v>0</v>
      </c>
      <c r="F679" s="52"/>
    </row>
    <row r="680" spans="1:6" ht="15.95" customHeight="1" x14ac:dyDescent="0.2">
      <c r="A680" s="51" t="s">
        <v>34</v>
      </c>
      <c r="B680" s="61">
        <f>+'FASE 1'!H39</f>
        <v>0</v>
      </c>
      <c r="C680" s="56"/>
      <c r="D680" s="51" t="s">
        <v>34</v>
      </c>
      <c r="E680" s="61">
        <f>+'FASE 2'!H39</f>
        <v>0</v>
      </c>
      <c r="F680" s="52"/>
    </row>
    <row r="681" spans="1:6" ht="15.95" customHeight="1" x14ac:dyDescent="0.2">
      <c r="A681" s="51" t="s">
        <v>36</v>
      </c>
      <c r="B681" s="61">
        <f>+'FASE 1'!I39</f>
        <v>-0.45833333333333331</v>
      </c>
      <c r="C681" s="56"/>
      <c r="D681" s="51" t="s">
        <v>36</v>
      </c>
      <c r="E681" s="61">
        <f>+'FASE 2'!I39</f>
        <v>-2.0833333333333332E-2</v>
      </c>
      <c r="F681" s="52"/>
    </row>
    <row r="682" spans="1:6" ht="15.95" customHeight="1" x14ac:dyDescent="0.2">
      <c r="A682" s="51" t="s">
        <v>37</v>
      </c>
      <c r="B682" s="61">
        <f>+'FASE 1'!J39</f>
        <v>-0.45833333333333331</v>
      </c>
      <c r="C682" s="56"/>
      <c r="D682" s="51" t="s">
        <v>37</v>
      </c>
      <c r="E682" s="61">
        <f>+'FASE 2'!J39</f>
        <v>-2.0833333333333332E-2</v>
      </c>
      <c r="F682" s="52"/>
    </row>
    <row r="683" spans="1:6" ht="15.95" customHeight="1" x14ac:dyDescent="0.2">
      <c r="A683" s="51" t="s">
        <v>35</v>
      </c>
      <c r="B683" s="61">
        <f>+'FASE 1'!Q39</f>
        <v>1.5416666666666665</v>
      </c>
      <c r="C683" s="56"/>
      <c r="D683" s="51" t="s">
        <v>35</v>
      </c>
      <c r="E683" s="61">
        <f>+'FASE 2'!Q39</f>
        <v>0.22916666666666663</v>
      </c>
      <c r="F683" s="52"/>
    </row>
    <row r="684" spans="1:6" ht="15.95" customHeight="1" x14ac:dyDescent="0.2">
      <c r="A684" s="51" t="s">
        <v>7</v>
      </c>
      <c r="B684" s="62" t="e">
        <f>+'FASE 1'!S39</f>
        <v>#NUM!</v>
      </c>
      <c r="C684" s="56"/>
      <c r="D684" s="51" t="s">
        <v>7</v>
      </c>
      <c r="E684" s="62" t="e">
        <f>+'FASE 2'!S39</f>
        <v>#NUM!</v>
      </c>
      <c r="F684" s="52"/>
    </row>
    <row r="685" spans="1:6" ht="15.95" customHeight="1" x14ac:dyDescent="0.2">
      <c r="A685" s="65" t="s">
        <v>38</v>
      </c>
      <c r="B685" s="66">
        <f>+'FASE 1'!T39</f>
        <v>1.0833333333333333</v>
      </c>
      <c r="C685" s="67"/>
      <c r="D685" s="65" t="s">
        <v>38</v>
      </c>
      <c r="E685" s="66">
        <f>+'FASE 2'!T39</f>
        <v>0.20833333333333329</v>
      </c>
      <c r="F685" s="59"/>
    </row>
    <row r="686" spans="1:6" x14ac:dyDescent="0.2">
      <c r="C686" s="57"/>
    </row>
    <row r="687" spans="1:6" ht="16.5" customHeight="1" x14ac:dyDescent="0.2">
      <c r="A687" s="64" t="s">
        <v>40</v>
      </c>
      <c r="B687" s="69" t="e">
        <f>+CLAS.PROV!#REF!</f>
        <v>#REF!</v>
      </c>
      <c r="D687" s="63" t="s">
        <v>39</v>
      </c>
      <c r="E687" s="70" t="e">
        <f>+CLAS.PROV!#REF!</f>
        <v>#REF!</v>
      </c>
    </row>
    <row r="688" spans="1:6" ht="12.75" customHeight="1" x14ac:dyDescent="0.2">
      <c r="A688" s="64"/>
      <c r="B688" s="69"/>
      <c r="D688" s="63"/>
      <c r="E688" s="70"/>
    </row>
    <row r="689" spans="1:6" ht="12.75" customHeight="1" x14ac:dyDescent="0.2">
      <c r="A689" s="64"/>
      <c r="B689" s="69"/>
      <c r="D689" s="63"/>
      <c r="E689" s="70"/>
    </row>
    <row r="690" spans="1:6" ht="12.75" customHeight="1" x14ac:dyDescent="0.2">
      <c r="A690" s="64"/>
      <c r="B690" s="69"/>
      <c r="D690" s="63"/>
      <c r="E690" s="70"/>
    </row>
    <row r="691" spans="1:6" ht="12.75" customHeight="1" x14ac:dyDescent="0.2">
      <c r="A691" s="64"/>
      <c r="B691" s="69"/>
      <c r="D691" s="63"/>
      <c r="E691" s="70"/>
    </row>
    <row r="692" spans="1:6" ht="12.75" customHeight="1" x14ac:dyDescent="0.2">
      <c r="A692" s="64"/>
      <c r="B692" s="69"/>
      <c r="D692" s="63"/>
      <c r="E692" s="70"/>
    </row>
    <row r="693" spans="1:6" ht="12.75" customHeight="1" x14ac:dyDescent="0.2">
      <c r="A693" s="64"/>
      <c r="B693" s="69"/>
      <c r="D693" s="63"/>
      <c r="E693" s="70"/>
    </row>
    <row r="694" spans="1:6" ht="12.75" customHeight="1" x14ac:dyDescent="0.2"/>
    <row r="695" spans="1:6" ht="12.75" customHeight="1" x14ac:dyDescent="0.2"/>
    <row r="696" spans="1:6" ht="48" customHeight="1" x14ac:dyDescent="0.2">
      <c r="B696" s="351" t="str">
        <f>B1</f>
        <v>VII Raid Sierra de la Mosca y Llanos de Sierra de Fuentes 12/10/2013</v>
      </c>
      <c r="C696" s="251"/>
      <c r="D696" s="251"/>
    </row>
    <row r="697" spans="1:6" ht="13.5" thickBot="1" x14ac:dyDescent="0.25"/>
    <row r="698" spans="1:6" ht="16.5" customHeight="1" thickBot="1" x14ac:dyDescent="0.25">
      <c r="A698" s="54" t="s">
        <v>9</v>
      </c>
      <c r="B698" s="407" t="s">
        <v>0</v>
      </c>
      <c r="C698" s="409"/>
      <c r="D698" s="408"/>
      <c r="E698" s="407" t="s">
        <v>1</v>
      </c>
      <c r="F698" s="408"/>
    </row>
    <row r="699" spans="1:6" ht="27.75" customHeight="1" thickBot="1" x14ac:dyDescent="0.25">
      <c r="A699" s="71">
        <f>+'HOR (1)'!A36</f>
        <v>0</v>
      </c>
      <c r="B699" s="403">
        <f>+'HOR (1)'!C36</f>
        <v>0</v>
      </c>
      <c r="C699" s="404"/>
      <c r="D699" s="405"/>
      <c r="E699" s="403">
        <f>+'HOR (1)'!D36</f>
        <v>0</v>
      </c>
      <c r="F699" s="405"/>
    </row>
    <row r="700" spans="1:6" s="253" customFormat="1" ht="15.75" customHeight="1" thickBot="1" x14ac:dyDescent="0.25">
      <c r="A700" s="343"/>
      <c r="B700" s="401" t="s">
        <v>96</v>
      </c>
      <c r="C700" s="402"/>
      <c r="D700" s="343">
        <f>'Matrículas Promoción'!B34</f>
        <v>0</v>
      </c>
      <c r="E700" s="344" t="s">
        <v>94</v>
      </c>
      <c r="F700" s="344">
        <f>'Matrículas Promoción'!D34</f>
        <v>0</v>
      </c>
    </row>
    <row r="701" spans="1:6" x14ac:dyDescent="0.2">
      <c r="A701" s="406" t="s">
        <v>32</v>
      </c>
      <c r="B701" s="406"/>
      <c r="C701" s="252"/>
      <c r="D701" s="406" t="s">
        <v>55</v>
      </c>
      <c r="E701" s="406"/>
    </row>
    <row r="702" spans="1:6" ht="15.95" customHeight="1" x14ac:dyDescent="0.2">
      <c r="A702" s="51" t="s">
        <v>33</v>
      </c>
      <c r="B702" s="60">
        <f>+'FASE 1'!I3</f>
        <v>20</v>
      </c>
      <c r="C702" s="56"/>
      <c r="D702" s="51" t="s">
        <v>33</v>
      </c>
      <c r="E702" s="247">
        <f>+'FASE 2'!I3</f>
        <v>20</v>
      </c>
      <c r="F702" s="52"/>
    </row>
    <row r="703" spans="1:6" ht="15.95" customHeight="1" x14ac:dyDescent="0.2">
      <c r="A703" s="51" t="s">
        <v>5</v>
      </c>
      <c r="B703" s="61">
        <f>+'FASE 1'!F40</f>
        <v>0.45833333333333331</v>
      </c>
      <c r="C703" s="56"/>
      <c r="D703" s="51" t="s">
        <v>5</v>
      </c>
      <c r="E703" s="61">
        <f>+'FASE 2'!F40</f>
        <v>2.0833333333333332E-2</v>
      </c>
      <c r="F703" s="58"/>
    </row>
    <row r="704" spans="1:6" ht="15.95" customHeight="1" x14ac:dyDescent="0.2">
      <c r="A704" s="51" t="s">
        <v>6</v>
      </c>
      <c r="B704" s="61">
        <f>+'FASE 1'!G40</f>
        <v>0</v>
      </c>
      <c r="C704" s="56"/>
      <c r="D704" s="51" t="s">
        <v>6</v>
      </c>
      <c r="E704" s="61">
        <f>+'FASE 2'!G40</f>
        <v>0</v>
      </c>
      <c r="F704" s="52"/>
    </row>
    <row r="705" spans="1:6" ht="15.95" customHeight="1" x14ac:dyDescent="0.2">
      <c r="A705" s="51" t="s">
        <v>34</v>
      </c>
      <c r="B705" s="61">
        <f>+'FASE 1'!H40</f>
        <v>0</v>
      </c>
      <c r="C705" s="56"/>
      <c r="D705" s="51" t="s">
        <v>34</v>
      </c>
      <c r="E705" s="61">
        <f>+'FASE 2'!H40</f>
        <v>0</v>
      </c>
      <c r="F705" s="52"/>
    </row>
    <row r="706" spans="1:6" ht="15.95" customHeight="1" x14ac:dyDescent="0.2">
      <c r="A706" s="51" t="s">
        <v>36</v>
      </c>
      <c r="B706" s="61">
        <f>+'FASE 1'!I40</f>
        <v>-0.45833333333333331</v>
      </c>
      <c r="C706" s="56"/>
      <c r="D706" s="51" t="s">
        <v>36</v>
      </c>
      <c r="E706" s="61">
        <f>+'FASE 2'!I40</f>
        <v>-2.0833333333333332E-2</v>
      </c>
      <c r="F706" s="52"/>
    </row>
    <row r="707" spans="1:6" ht="15.95" customHeight="1" x14ac:dyDescent="0.2">
      <c r="A707" s="51" t="s">
        <v>37</v>
      </c>
      <c r="B707" s="61">
        <f>+'FASE 1'!J40</f>
        <v>-0.45833333333333331</v>
      </c>
      <c r="C707" s="56"/>
      <c r="D707" s="51" t="s">
        <v>37</v>
      </c>
      <c r="E707" s="61">
        <f>+'FASE 2'!J40</f>
        <v>-2.0833333333333332E-2</v>
      </c>
      <c r="F707" s="52"/>
    </row>
    <row r="708" spans="1:6" ht="15.95" customHeight="1" x14ac:dyDescent="0.2">
      <c r="A708" s="51" t="s">
        <v>35</v>
      </c>
      <c r="B708" s="61">
        <f>+'FASE 1'!Q40</f>
        <v>1.5416666666666665</v>
      </c>
      <c r="C708" s="56"/>
      <c r="D708" s="51" t="s">
        <v>35</v>
      </c>
      <c r="E708" s="61">
        <f>+'FASE 2'!Q40</f>
        <v>0.22916666666666663</v>
      </c>
      <c r="F708" s="52"/>
    </row>
    <row r="709" spans="1:6" ht="15.95" customHeight="1" x14ac:dyDescent="0.2">
      <c r="A709" s="51" t="s">
        <v>7</v>
      </c>
      <c r="B709" s="62" t="e">
        <f>+'FASE 1'!S40</f>
        <v>#NUM!</v>
      </c>
      <c r="C709" s="56"/>
      <c r="D709" s="51" t="s">
        <v>7</v>
      </c>
      <c r="E709" s="62" t="e">
        <f>+'FASE 2'!S40</f>
        <v>#NUM!</v>
      </c>
      <c r="F709" s="52"/>
    </row>
    <row r="710" spans="1:6" ht="15.95" customHeight="1" x14ac:dyDescent="0.2">
      <c r="A710" s="65" t="s">
        <v>38</v>
      </c>
      <c r="B710" s="66">
        <f>+'FASE 1'!T40</f>
        <v>1.0833333333333333</v>
      </c>
      <c r="C710" s="67"/>
      <c r="D710" s="65" t="s">
        <v>38</v>
      </c>
      <c r="E710" s="66">
        <f>+'FASE 2'!T40</f>
        <v>0.20833333333333329</v>
      </c>
      <c r="F710" s="59"/>
    </row>
    <row r="711" spans="1:6" x14ac:dyDescent="0.2">
      <c r="C711" s="57"/>
    </row>
    <row r="712" spans="1:6" ht="16.5" customHeight="1" x14ac:dyDescent="0.2">
      <c r="A712" s="64" t="s">
        <v>40</v>
      </c>
      <c r="B712" s="69" t="e">
        <f>+CLAS.PROV!#REF!</f>
        <v>#REF!</v>
      </c>
      <c r="D712" s="63" t="s">
        <v>39</v>
      </c>
      <c r="E712" s="70" t="e">
        <f>+CLAS.PROV!#REF!</f>
        <v>#REF!</v>
      </c>
    </row>
    <row r="714" spans="1:6" ht="48" customHeight="1" x14ac:dyDescent="0.2">
      <c r="B714" s="351" t="str">
        <f>B1</f>
        <v>VII Raid Sierra de la Mosca y Llanos de Sierra de Fuentes 12/10/2013</v>
      </c>
      <c r="C714" s="251"/>
      <c r="D714" s="251"/>
    </row>
    <row r="715" spans="1:6" ht="13.5" thickBot="1" x14ac:dyDescent="0.25"/>
    <row r="716" spans="1:6" ht="16.5" customHeight="1" thickBot="1" x14ac:dyDescent="0.25">
      <c r="A716" s="54" t="s">
        <v>9</v>
      </c>
      <c r="B716" s="407" t="s">
        <v>0</v>
      </c>
      <c r="C716" s="409"/>
      <c r="D716" s="408"/>
      <c r="E716" s="407" t="s">
        <v>1</v>
      </c>
      <c r="F716" s="408"/>
    </row>
    <row r="717" spans="1:6" ht="27.75" customHeight="1" thickBot="1" x14ac:dyDescent="0.25">
      <c r="A717" s="71">
        <f>+'HOR (1)'!A37</f>
        <v>0</v>
      </c>
      <c r="B717" s="403">
        <f>+'HOR (1)'!C37</f>
        <v>0</v>
      </c>
      <c r="C717" s="404"/>
      <c r="D717" s="405"/>
      <c r="E717" s="403">
        <f>+'HOR (1)'!D37</f>
        <v>0</v>
      </c>
      <c r="F717" s="405"/>
    </row>
    <row r="718" spans="1:6" s="253" customFormat="1" ht="15.75" customHeight="1" thickBot="1" x14ac:dyDescent="0.25">
      <c r="A718" s="343"/>
      <c r="B718" s="401" t="s">
        <v>96</v>
      </c>
      <c r="C718" s="402"/>
      <c r="D718" s="343">
        <f>'Matrículas Promoción'!B35</f>
        <v>0</v>
      </c>
      <c r="E718" s="344" t="s">
        <v>94</v>
      </c>
      <c r="F718" s="344">
        <f>'Matrículas Promoción'!D35</f>
        <v>0</v>
      </c>
    </row>
    <row r="719" spans="1:6" x14ac:dyDescent="0.2">
      <c r="A719" s="406" t="s">
        <v>32</v>
      </c>
      <c r="B719" s="406"/>
      <c r="C719" s="252"/>
      <c r="D719" s="406" t="s">
        <v>55</v>
      </c>
      <c r="E719" s="406"/>
    </row>
    <row r="720" spans="1:6" ht="15.95" customHeight="1" x14ac:dyDescent="0.2">
      <c r="A720" s="51" t="s">
        <v>33</v>
      </c>
      <c r="B720" s="60">
        <f>+'FASE 1'!I3</f>
        <v>20</v>
      </c>
      <c r="C720" s="56"/>
      <c r="D720" s="51" t="s">
        <v>33</v>
      </c>
      <c r="E720" s="247">
        <f>+'FASE 2'!I3</f>
        <v>20</v>
      </c>
      <c r="F720" s="52"/>
    </row>
    <row r="721" spans="1:6" ht="15.95" customHeight="1" x14ac:dyDescent="0.2">
      <c r="A721" s="51" t="s">
        <v>5</v>
      </c>
      <c r="B721" s="61">
        <f>+'FASE 1'!F41</f>
        <v>0.45833333333333331</v>
      </c>
      <c r="C721" s="56"/>
      <c r="D721" s="51" t="s">
        <v>5</v>
      </c>
      <c r="E721" s="61">
        <f>+'FASE 2'!F41</f>
        <v>2.0833333333333332E-2</v>
      </c>
      <c r="F721" s="58"/>
    </row>
    <row r="722" spans="1:6" ht="15.95" customHeight="1" x14ac:dyDescent="0.2">
      <c r="A722" s="51" t="s">
        <v>6</v>
      </c>
      <c r="B722" s="61">
        <f>+'FASE 1'!G41</f>
        <v>0</v>
      </c>
      <c r="C722" s="56"/>
      <c r="D722" s="51" t="s">
        <v>6</v>
      </c>
      <c r="E722" s="61">
        <f>+'FASE 2'!G41</f>
        <v>0</v>
      </c>
      <c r="F722" s="52"/>
    </row>
    <row r="723" spans="1:6" ht="15.95" customHeight="1" x14ac:dyDescent="0.2">
      <c r="A723" s="51" t="s">
        <v>34</v>
      </c>
      <c r="B723" s="61">
        <f>+'FASE 1'!H41</f>
        <v>0</v>
      </c>
      <c r="C723" s="56"/>
      <c r="D723" s="51" t="s">
        <v>34</v>
      </c>
      <c r="E723" s="61">
        <f>+'FASE 2'!H41</f>
        <v>0</v>
      </c>
      <c r="F723" s="52"/>
    </row>
    <row r="724" spans="1:6" ht="15.95" customHeight="1" x14ac:dyDescent="0.2">
      <c r="A724" s="51" t="s">
        <v>36</v>
      </c>
      <c r="B724" s="61">
        <f>+'FASE 1'!I41</f>
        <v>-0.45833333333333331</v>
      </c>
      <c r="C724" s="56"/>
      <c r="D724" s="51" t="s">
        <v>36</v>
      </c>
      <c r="E724" s="61">
        <f>+'FASE 2'!I41</f>
        <v>-2.0833333333333332E-2</v>
      </c>
      <c r="F724" s="52"/>
    </row>
    <row r="725" spans="1:6" ht="15.95" customHeight="1" x14ac:dyDescent="0.2">
      <c r="A725" s="51" t="s">
        <v>37</v>
      </c>
      <c r="B725" s="61">
        <f>+'FASE 1'!J41</f>
        <v>-0.45833333333333331</v>
      </c>
      <c r="C725" s="56"/>
      <c r="D725" s="51" t="s">
        <v>37</v>
      </c>
      <c r="E725" s="61">
        <f>+'FASE 2'!J41</f>
        <v>-2.0833333333333332E-2</v>
      </c>
      <c r="F725" s="52"/>
    </row>
    <row r="726" spans="1:6" ht="15.95" customHeight="1" x14ac:dyDescent="0.2">
      <c r="A726" s="51" t="s">
        <v>35</v>
      </c>
      <c r="B726" s="61">
        <f>+'FASE 1'!Q41</f>
        <v>1.5416666666666665</v>
      </c>
      <c r="C726" s="56"/>
      <c r="D726" s="51" t="s">
        <v>35</v>
      </c>
      <c r="E726" s="61">
        <f>+'FASE 2'!Q41</f>
        <v>0.22916666666666663</v>
      </c>
      <c r="F726" s="52"/>
    </row>
    <row r="727" spans="1:6" ht="15.95" customHeight="1" x14ac:dyDescent="0.2">
      <c r="A727" s="51" t="s">
        <v>7</v>
      </c>
      <c r="B727" s="62" t="e">
        <f>+'FASE 1'!S41</f>
        <v>#NUM!</v>
      </c>
      <c r="C727" s="56"/>
      <c r="D727" s="51" t="s">
        <v>7</v>
      </c>
      <c r="E727" s="62" t="e">
        <f>+'FASE 2'!S41</f>
        <v>#NUM!</v>
      </c>
      <c r="F727" s="52"/>
    </row>
    <row r="728" spans="1:6" ht="15.95" customHeight="1" x14ac:dyDescent="0.2">
      <c r="A728" s="65" t="s">
        <v>38</v>
      </c>
      <c r="B728" s="66">
        <f>+'FASE 1'!T41</f>
        <v>1.0833333333333333</v>
      </c>
      <c r="C728" s="67"/>
      <c r="D728" s="65" t="s">
        <v>38</v>
      </c>
      <c r="E728" s="66">
        <f>+'FASE 2'!T41</f>
        <v>0.20833333333333329</v>
      </c>
      <c r="F728" s="59"/>
    </row>
    <row r="729" spans="1:6" x14ac:dyDescent="0.2">
      <c r="C729" s="57"/>
    </row>
    <row r="730" spans="1:6" ht="16.5" customHeight="1" x14ac:dyDescent="0.2">
      <c r="A730" s="64" t="s">
        <v>40</v>
      </c>
      <c r="B730" s="69" t="e">
        <f>+CLAS.PROV!#REF!</f>
        <v>#REF!</v>
      </c>
      <c r="D730" s="63" t="s">
        <v>39</v>
      </c>
      <c r="E730" s="70" t="e">
        <f>+CLAS.PROV!#REF!</f>
        <v>#REF!</v>
      </c>
    </row>
    <row r="731" spans="1:6" ht="12.75" customHeight="1" x14ac:dyDescent="0.2">
      <c r="A731" s="64"/>
      <c r="B731" s="69"/>
      <c r="D731" s="63"/>
      <c r="E731" s="70"/>
    </row>
    <row r="732" spans="1:6" ht="12.75" customHeight="1" x14ac:dyDescent="0.2">
      <c r="A732" s="64"/>
      <c r="B732" s="69"/>
      <c r="D732" s="63"/>
      <c r="E732" s="70"/>
    </row>
    <row r="733" spans="1:6" ht="12.75" customHeight="1" x14ac:dyDescent="0.2">
      <c r="A733" s="64"/>
      <c r="B733" s="69"/>
      <c r="D733" s="63"/>
      <c r="E733" s="70"/>
    </row>
    <row r="734" spans="1:6" ht="12.75" customHeight="1" x14ac:dyDescent="0.2">
      <c r="A734" s="64"/>
      <c r="B734" s="69"/>
      <c r="D734" s="63"/>
      <c r="E734" s="70"/>
    </row>
    <row r="735" spans="1:6" ht="12.75" customHeight="1" x14ac:dyDescent="0.2">
      <c r="A735" s="64"/>
      <c r="B735" s="69"/>
      <c r="D735" s="63"/>
      <c r="E735" s="70"/>
    </row>
    <row r="736" spans="1:6" ht="12.75" customHeight="1" x14ac:dyDescent="0.2">
      <c r="A736" s="64"/>
      <c r="B736" s="69"/>
      <c r="D736" s="63"/>
      <c r="E736" s="70"/>
    </row>
    <row r="737" spans="1:6" ht="12.75" customHeight="1" x14ac:dyDescent="0.2"/>
    <row r="738" spans="1:6" ht="12.75" customHeight="1" x14ac:dyDescent="0.2"/>
    <row r="739" spans="1:6" ht="48" customHeight="1" x14ac:dyDescent="0.2">
      <c r="B739" s="351" t="str">
        <f>B1</f>
        <v>VII Raid Sierra de la Mosca y Llanos de Sierra de Fuentes 12/10/2013</v>
      </c>
      <c r="C739" s="251"/>
      <c r="D739" s="251"/>
    </row>
    <row r="740" spans="1:6" ht="13.5" thickBot="1" x14ac:dyDescent="0.25"/>
    <row r="741" spans="1:6" ht="16.5" customHeight="1" thickBot="1" x14ac:dyDescent="0.25">
      <c r="A741" s="54" t="s">
        <v>9</v>
      </c>
      <c r="B741" s="407" t="s">
        <v>0</v>
      </c>
      <c r="C741" s="409"/>
      <c r="D741" s="408"/>
      <c r="E741" s="407" t="s">
        <v>1</v>
      </c>
      <c r="F741" s="408"/>
    </row>
    <row r="742" spans="1:6" ht="27.75" customHeight="1" thickBot="1" x14ac:dyDescent="0.25">
      <c r="A742" s="71">
        <f>+'HOR (1)'!A38</f>
        <v>0</v>
      </c>
      <c r="B742" s="403">
        <f>+'HOR (1)'!C38</f>
        <v>0</v>
      </c>
      <c r="C742" s="404"/>
      <c r="D742" s="405"/>
      <c r="E742" s="403">
        <f>+'HOR (1)'!D38</f>
        <v>0</v>
      </c>
      <c r="F742" s="405"/>
    </row>
    <row r="743" spans="1:6" s="253" customFormat="1" ht="15.75" customHeight="1" thickBot="1" x14ac:dyDescent="0.25">
      <c r="A743" s="343"/>
      <c r="B743" s="401" t="s">
        <v>96</v>
      </c>
      <c r="C743" s="402"/>
      <c r="D743" s="343">
        <f>'Matrículas Promoción'!B36</f>
        <v>0</v>
      </c>
      <c r="E743" s="344" t="s">
        <v>94</v>
      </c>
      <c r="F743" s="344">
        <f>'Matrículas Promoción'!D36</f>
        <v>0</v>
      </c>
    </row>
    <row r="744" spans="1:6" x14ac:dyDescent="0.2">
      <c r="A744" s="406" t="s">
        <v>32</v>
      </c>
      <c r="B744" s="406"/>
      <c r="C744" s="252"/>
      <c r="D744" s="406" t="s">
        <v>55</v>
      </c>
      <c r="E744" s="406"/>
    </row>
    <row r="745" spans="1:6" ht="15.95" customHeight="1" x14ac:dyDescent="0.2">
      <c r="A745" s="51" t="s">
        <v>33</v>
      </c>
      <c r="B745" s="60">
        <f>+'FASE 1'!I3</f>
        <v>20</v>
      </c>
      <c r="C745" s="56"/>
      <c r="D745" s="51" t="s">
        <v>33</v>
      </c>
      <c r="E745" s="247">
        <f>+'FASE 2'!I3</f>
        <v>20</v>
      </c>
      <c r="F745" s="52"/>
    </row>
    <row r="746" spans="1:6" ht="15.95" customHeight="1" x14ac:dyDescent="0.2">
      <c r="A746" s="51" t="s">
        <v>5</v>
      </c>
      <c r="B746" s="61">
        <f>+'FASE 1'!F42</f>
        <v>0.45833333333333331</v>
      </c>
      <c r="C746" s="56"/>
      <c r="D746" s="51" t="s">
        <v>5</v>
      </c>
      <c r="E746" s="61">
        <f>+'FASE 2'!F42</f>
        <v>2.0833333333333332E-2</v>
      </c>
      <c r="F746" s="58"/>
    </row>
    <row r="747" spans="1:6" ht="15.95" customHeight="1" x14ac:dyDescent="0.2">
      <c r="A747" s="51" t="s">
        <v>6</v>
      </c>
      <c r="B747" s="61">
        <f>+'FASE 1'!G42</f>
        <v>0</v>
      </c>
      <c r="C747" s="56"/>
      <c r="D747" s="51" t="s">
        <v>6</v>
      </c>
      <c r="E747" s="61">
        <f>+'FASE 2'!G42</f>
        <v>0</v>
      </c>
      <c r="F747" s="52"/>
    </row>
    <row r="748" spans="1:6" ht="15.95" customHeight="1" x14ac:dyDescent="0.2">
      <c r="A748" s="51" t="s">
        <v>34</v>
      </c>
      <c r="B748" s="61">
        <f>+'FASE 1'!H42</f>
        <v>0</v>
      </c>
      <c r="C748" s="56"/>
      <c r="D748" s="51" t="s">
        <v>34</v>
      </c>
      <c r="E748" s="61">
        <f>+'FASE 2'!H42</f>
        <v>0</v>
      </c>
      <c r="F748" s="52"/>
    </row>
    <row r="749" spans="1:6" ht="15.95" customHeight="1" x14ac:dyDescent="0.2">
      <c r="A749" s="51" t="s">
        <v>36</v>
      </c>
      <c r="B749" s="61">
        <f>+'FASE 1'!I42</f>
        <v>-0.45833333333333331</v>
      </c>
      <c r="C749" s="56"/>
      <c r="D749" s="51" t="s">
        <v>36</v>
      </c>
      <c r="E749" s="61">
        <f>+'FASE 2'!I42</f>
        <v>-2.0833333333333332E-2</v>
      </c>
      <c r="F749" s="52"/>
    </row>
    <row r="750" spans="1:6" ht="15.95" customHeight="1" x14ac:dyDescent="0.2">
      <c r="A750" s="51" t="s">
        <v>37</v>
      </c>
      <c r="B750" s="61">
        <f>+'FASE 1'!J42</f>
        <v>-0.45833333333333331</v>
      </c>
      <c r="C750" s="56"/>
      <c r="D750" s="51" t="s">
        <v>37</v>
      </c>
      <c r="E750" s="61">
        <f>+'FASE 2'!J42</f>
        <v>-2.0833333333333332E-2</v>
      </c>
      <c r="F750" s="52"/>
    </row>
    <row r="751" spans="1:6" ht="15.95" customHeight="1" x14ac:dyDescent="0.2">
      <c r="A751" s="51" t="s">
        <v>35</v>
      </c>
      <c r="B751" s="61">
        <f>+'FASE 1'!Q42</f>
        <v>1.5416666666666665</v>
      </c>
      <c r="C751" s="56"/>
      <c r="D751" s="51" t="s">
        <v>35</v>
      </c>
      <c r="E751" s="61">
        <f>+'FASE 2'!Q42</f>
        <v>0.22916666666666663</v>
      </c>
      <c r="F751" s="52"/>
    </row>
    <row r="752" spans="1:6" ht="15.95" customHeight="1" x14ac:dyDescent="0.2">
      <c r="A752" s="51" t="s">
        <v>7</v>
      </c>
      <c r="B752" s="62" t="e">
        <f>+'FASE 1'!S42</f>
        <v>#NUM!</v>
      </c>
      <c r="C752" s="56"/>
      <c r="D752" s="51" t="s">
        <v>7</v>
      </c>
      <c r="E752" s="62" t="e">
        <f>+'FASE 2'!S42</f>
        <v>#NUM!</v>
      </c>
      <c r="F752" s="52"/>
    </row>
    <row r="753" spans="1:6" ht="15.95" customHeight="1" x14ac:dyDescent="0.2">
      <c r="A753" s="65" t="s">
        <v>38</v>
      </c>
      <c r="B753" s="66">
        <f>+'FASE 1'!T42</f>
        <v>1.0833333333333333</v>
      </c>
      <c r="C753" s="67"/>
      <c r="D753" s="65" t="s">
        <v>38</v>
      </c>
      <c r="E753" s="66">
        <f>+'FASE 2'!T42</f>
        <v>0.20833333333333329</v>
      </c>
      <c r="F753" s="59"/>
    </row>
    <row r="754" spans="1:6" x14ac:dyDescent="0.2">
      <c r="C754" s="57"/>
    </row>
    <row r="755" spans="1:6" ht="16.5" customHeight="1" x14ac:dyDescent="0.2">
      <c r="A755" s="64" t="s">
        <v>40</v>
      </c>
      <c r="B755" s="69" t="e">
        <f>+CLAS.PROV!#REF!</f>
        <v>#REF!</v>
      </c>
      <c r="D755" s="63" t="s">
        <v>39</v>
      </c>
      <c r="E755" s="70" t="e">
        <f>+CLAS.PROV!#REF!</f>
        <v>#REF!</v>
      </c>
    </row>
    <row r="757" spans="1:6" ht="48" customHeight="1" x14ac:dyDescent="0.2">
      <c r="B757" s="351" t="str">
        <f>B1</f>
        <v>VII Raid Sierra de la Mosca y Llanos de Sierra de Fuentes 12/10/2013</v>
      </c>
      <c r="C757" s="251"/>
      <c r="D757" s="251"/>
    </row>
    <row r="758" spans="1:6" ht="13.5" thickBot="1" x14ac:dyDescent="0.25"/>
    <row r="759" spans="1:6" ht="16.5" customHeight="1" thickBot="1" x14ac:dyDescent="0.25">
      <c r="A759" s="54" t="s">
        <v>9</v>
      </c>
      <c r="B759" s="407" t="s">
        <v>0</v>
      </c>
      <c r="C759" s="409"/>
      <c r="D759" s="408"/>
      <c r="E759" s="407" t="s">
        <v>1</v>
      </c>
      <c r="F759" s="408"/>
    </row>
    <row r="760" spans="1:6" ht="27.75" customHeight="1" thickBot="1" x14ac:dyDescent="0.25">
      <c r="A760" s="71">
        <f>+'HOR (1)'!A39</f>
        <v>0</v>
      </c>
      <c r="B760" s="403">
        <f>+'HOR (1)'!C39</f>
        <v>0</v>
      </c>
      <c r="C760" s="404"/>
      <c r="D760" s="405"/>
      <c r="E760" s="403">
        <f>+'HOR (1)'!D39</f>
        <v>0</v>
      </c>
      <c r="F760" s="405"/>
    </row>
    <row r="761" spans="1:6" s="253" customFormat="1" ht="15.75" customHeight="1" thickBot="1" x14ac:dyDescent="0.25">
      <c r="A761" s="343"/>
      <c r="B761" s="401" t="s">
        <v>96</v>
      </c>
      <c r="C761" s="402"/>
      <c r="D761" s="343">
        <f>'Matrículas Promoción'!B37</f>
        <v>0</v>
      </c>
      <c r="E761" s="344" t="s">
        <v>94</v>
      </c>
      <c r="F761" s="344">
        <f>'Matrículas Promoción'!D37</f>
        <v>0</v>
      </c>
    </row>
    <row r="762" spans="1:6" x14ac:dyDescent="0.2">
      <c r="A762" s="406" t="s">
        <v>32</v>
      </c>
      <c r="B762" s="406"/>
      <c r="C762" s="252"/>
      <c r="D762" s="406" t="s">
        <v>55</v>
      </c>
      <c r="E762" s="406"/>
    </row>
    <row r="763" spans="1:6" ht="15.95" customHeight="1" x14ac:dyDescent="0.2">
      <c r="A763" s="51" t="s">
        <v>33</v>
      </c>
      <c r="B763" s="60">
        <f>+'FASE 1'!I3</f>
        <v>20</v>
      </c>
      <c r="C763" s="56"/>
      <c r="D763" s="51" t="s">
        <v>33</v>
      </c>
      <c r="E763" s="247">
        <f>+'FASE 2'!I3</f>
        <v>20</v>
      </c>
      <c r="F763" s="52"/>
    </row>
    <row r="764" spans="1:6" ht="15.95" customHeight="1" x14ac:dyDescent="0.2">
      <c r="A764" s="51" t="s">
        <v>5</v>
      </c>
      <c r="B764" s="61">
        <f>+'FASE 1'!F43</f>
        <v>0.45833333333333331</v>
      </c>
      <c r="C764" s="56"/>
      <c r="D764" s="51" t="s">
        <v>5</v>
      </c>
      <c r="E764" s="61">
        <f>+'FASE 2'!F43</f>
        <v>2.0833333333333332E-2</v>
      </c>
      <c r="F764" s="58"/>
    </row>
    <row r="765" spans="1:6" ht="15.95" customHeight="1" x14ac:dyDescent="0.2">
      <c r="A765" s="51" t="s">
        <v>6</v>
      </c>
      <c r="B765" s="61">
        <f>+'FASE 1'!G43</f>
        <v>0</v>
      </c>
      <c r="C765" s="56"/>
      <c r="D765" s="51" t="s">
        <v>6</v>
      </c>
      <c r="E765" s="61">
        <f>+'FASE 2'!G43</f>
        <v>0</v>
      </c>
      <c r="F765" s="52"/>
    </row>
    <row r="766" spans="1:6" ht="15.95" customHeight="1" x14ac:dyDescent="0.2">
      <c r="A766" s="51" t="s">
        <v>34</v>
      </c>
      <c r="B766" s="61">
        <f>+'FASE 1'!H43</f>
        <v>0</v>
      </c>
      <c r="C766" s="56"/>
      <c r="D766" s="51" t="s">
        <v>34</v>
      </c>
      <c r="E766" s="61">
        <f>+'FASE 2'!H43</f>
        <v>0</v>
      </c>
      <c r="F766" s="52"/>
    </row>
    <row r="767" spans="1:6" ht="15.95" customHeight="1" x14ac:dyDescent="0.2">
      <c r="A767" s="51" t="s">
        <v>36</v>
      </c>
      <c r="B767" s="61">
        <f>+'FASE 1'!I43</f>
        <v>-0.45833333333333331</v>
      </c>
      <c r="C767" s="56"/>
      <c r="D767" s="51" t="s">
        <v>36</v>
      </c>
      <c r="E767" s="61">
        <f>+'FASE 2'!I43</f>
        <v>-2.0833333333333332E-2</v>
      </c>
      <c r="F767" s="52"/>
    </row>
    <row r="768" spans="1:6" ht="15.95" customHeight="1" x14ac:dyDescent="0.2">
      <c r="A768" s="51" t="s">
        <v>37</v>
      </c>
      <c r="B768" s="61">
        <f>+'FASE 1'!J43</f>
        <v>-0.45833333333333331</v>
      </c>
      <c r="C768" s="56"/>
      <c r="D768" s="51" t="s">
        <v>37</v>
      </c>
      <c r="E768" s="61">
        <f>+'FASE 2'!J43</f>
        <v>-2.0833333333333332E-2</v>
      </c>
      <c r="F768" s="52"/>
    </row>
    <row r="769" spans="1:6" ht="15.95" customHeight="1" x14ac:dyDescent="0.2">
      <c r="A769" s="51" t="s">
        <v>35</v>
      </c>
      <c r="B769" s="61">
        <f>+'FASE 1'!Q43</f>
        <v>1.5416666666666665</v>
      </c>
      <c r="C769" s="56"/>
      <c r="D769" s="51" t="s">
        <v>35</v>
      </c>
      <c r="E769" s="61">
        <f>+'FASE 2'!Q43</f>
        <v>0.22916666666666663</v>
      </c>
      <c r="F769" s="52"/>
    </row>
    <row r="770" spans="1:6" ht="15.95" customHeight="1" x14ac:dyDescent="0.2">
      <c r="A770" s="51" t="s">
        <v>7</v>
      </c>
      <c r="B770" s="62" t="e">
        <f>+'FASE 1'!S43</f>
        <v>#NUM!</v>
      </c>
      <c r="C770" s="56"/>
      <c r="D770" s="51" t="s">
        <v>7</v>
      </c>
      <c r="E770" s="62" t="e">
        <f>+'FASE 2'!S43</f>
        <v>#NUM!</v>
      </c>
      <c r="F770" s="52"/>
    </row>
    <row r="771" spans="1:6" ht="15.95" customHeight="1" x14ac:dyDescent="0.2">
      <c r="A771" s="65" t="s">
        <v>38</v>
      </c>
      <c r="B771" s="66">
        <f>+'FASE 1'!T43</f>
        <v>1.0833333333333333</v>
      </c>
      <c r="C771" s="67"/>
      <c r="D771" s="65" t="s">
        <v>38</v>
      </c>
      <c r="E771" s="66">
        <f>+'FASE 2'!T43</f>
        <v>0.20833333333333329</v>
      </c>
      <c r="F771" s="59"/>
    </row>
    <row r="772" spans="1:6" x14ac:dyDescent="0.2">
      <c r="C772" s="57"/>
    </row>
    <row r="773" spans="1:6" ht="16.5" customHeight="1" x14ac:dyDescent="0.2">
      <c r="A773" s="64" t="s">
        <v>40</v>
      </c>
      <c r="B773" s="69" t="e">
        <f>+CLAS.PROV!#REF!</f>
        <v>#REF!</v>
      </c>
      <c r="D773" s="63" t="s">
        <v>39</v>
      </c>
      <c r="E773" s="70" t="e">
        <f>+CLAS.PROV!#REF!</f>
        <v>#REF!</v>
      </c>
    </row>
    <row r="774" spans="1:6" ht="12.75" customHeight="1" x14ac:dyDescent="0.2">
      <c r="A774" s="64"/>
      <c r="B774" s="69"/>
      <c r="D774" s="63"/>
      <c r="E774" s="70"/>
    </row>
    <row r="775" spans="1:6" ht="12.75" customHeight="1" x14ac:dyDescent="0.2">
      <c r="A775" s="64"/>
      <c r="B775" s="69"/>
      <c r="D775" s="63"/>
      <c r="E775" s="70"/>
    </row>
    <row r="776" spans="1:6" ht="12.75" customHeight="1" x14ac:dyDescent="0.2">
      <c r="A776" s="64"/>
      <c r="B776" s="69"/>
      <c r="D776" s="63"/>
      <c r="E776" s="70"/>
    </row>
    <row r="777" spans="1:6" ht="12.75" customHeight="1" x14ac:dyDescent="0.2">
      <c r="A777" s="64"/>
      <c r="B777" s="69"/>
      <c r="D777" s="63"/>
      <c r="E777" s="70"/>
    </row>
    <row r="778" spans="1:6" ht="12.75" customHeight="1" x14ac:dyDescent="0.2">
      <c r="A778" s="64"/>
      <c r="B778" s="69"/>
      <c r="D778" s="63"/>
      <c r="E778" s="70"/>
    </row>
    <row r="779" spans="1:6" ht="12.75" customHeight="1" x14ac:dyDescent="0.2">
      <c r="A779" s="64"/>
      <c r="B779" s="69"/>
      <c r="D779" s="63"/>
      <c r="E779" s="70"/>
    </row>
    <row r="780" spans="1:6" ht="12.75" customHeight="1" x14ac:dyDescent="0.2"/>
    <row r="781" spans="1:6" ht="12.75" customHeight="1" x14ac:dyDescent="0.2"/>
    <row r="782" spans="1:6" ht="48" customHeight="1" x14ac:dyDescent="0.2">
      <c r="B782" s="351" t="str">
        <f>B1</f>
        <v>VII Raid Sierra de la Mosca y Llanos de Sierra de Fuentes 12/10/2013</v>
      </c>
      <c r="C782" s="251"/>
      <c r="D782" s="251"/>
    </row>
    <row r="783" spans="1:6" ht="13.5" thickBot="1" x14ac:dyDescent="0.25"/>
    <row r="784" spans="1:6" ht="16.5" customHeight="1" thickBot="1" x14ac:dyDescent="0.25">
      <c r="A784" s="54" t="s">
        <v>9</v>
      </c>
      <c r="B784" s="407" t="s">
        <v>0</v>
      </c>
      <c r="C784" s="409"/>
      <c r="D784" s="408"/>
      <c r="E784" s="407" t="s">
        <v>1</v>
      </c>
      <c r="F784" s="408"/>
    </row>
    <row r="785" spans="1:6" ht="27.75" customHeight="1" thickBot="1" x14ac:dyDescent="0.25">
      <c r="A785" s="71">
        <f>+'HOR (1)'!A40</f>
        <v>0</v>
      </c>
      <c r="B785" s="403">
        <f>+'HOR (1)'!C40</f>
        <v>0</v>
      </c>
      <c r="C785" s="404"/>
      <c r="D785" s="405"/>
      <c r="E785" s="403">
        <f>+'HOR (1)'!D40</f>
        <v>0</v>
      </c>
      <c r="F785" s="405"/>
    </row>
    <row r="786" spans="1:6" s="253" customFormat="1" ht="15.75" customHeight="1" thickBot="1" x14ac:dyDescent="0.25">
      <c r="A786" s="343"/>
      <c r="B786" s="401" t="s">
        <v>96</v>
      </c>
      <c r="C786" s="402"/>
      <c r="D786" s="343">
        <f>'Matrículas Promoción'!B38</f>
        <v>0</v>
      </c>
      <c r="E786" s="344" t="s">
        <v>94</v>
      </c>
      <c r="F786" s="344">
        <f>'Matrículas Promoción'!D38</f>
        <v>0</v>
      </c>
    </row>
    <row r="787" spans="1:6" x14ac:dyDescent="0.2">
      <c r="A787" s="406" t="s">
        <v>32</v>
      </c>
      <c r="B787" s="406"/>
      <c r="C787" s="252"/>
      <c r="D787" s="406" t="s">
        <v>55</v>
      </c>
      <c r="E787" s="406"/>
    </row>
    <row r="788" spans="1:6" ht="15.95" customHeight="1" x14ac:dyDescent="0.2">
      <c r="A788" s="51" t="s">
        <v>33</v>
      </c>
      <c r="B788" s="60">
        <f>+'FASE 1'!I3</f>
        <v>20</v>
      </c>
      <c r="C788" s="56"/>
      <c r="D788" s="51" t="s">
        <v>33</v>
      </c>
      <c r="E788" s="247">
        <f>+'FASE 2'!I3</f>
        <v>20</v>
      </c>
      <c r="F788" s="52"/>
    </row>
    <row r="789" spans="1:6" ht="15.95" customHeight="1" x14ac:dyDescent="0.2">
      <c r="A789" s="51" t="s">
        <v>5</v>
      </c>
      <c r="B789" s="61">
        <f>+'FASE 1'!F44</f>
        <v>0.45833333333333331</v>
      </c>
      <c r="C789" s="56"/>
      <c r="D789" s="51" t="s">
        <v>5</v>
      </c>
      <c r="E789" s="61">
        <f>+'FASE 2'!F44</f>
        <v>2.0833333333333332E-2</v>
      </c>
      <c r="F789" s="58"/>
    </row>
    <row r="790" spans="1:6" ht="15.95" customHeight="1" x14ac:dyDescent="0.2">
      <c r="A790" s="51" t="s">
        <v>6</v>
      </c>
      <c r="B790" s="61">
        <f>+'FASE 1'!G44</f>
        <v>0</v>
      </c>
      <c r="C790" s="56"/>
      <c r="D790" s="51" t="s">
        <v>6</v>
      </c>
      <c r="E790" s="61">
        <f>+'FASE 2'!G644</f>
        <v>0</v>
      </c>
      <c r="F790" s="52"/>
    </row>
    <row r="791" spans="1:6" ht="15.95" customHeight="1" x14ac:dyDescent="0.2">
      <c r="A791" s="51" t="s">
        <v>34</v>
      </c>
      <c r="B791" s="61">
        <f>+'FASE 1'!H44</f>
        <v>0</v>
      </c>
      <c r="C791" s="56"/>
      <c r="D791" s="51" t="s">
        <v>34</v>
      </c>
      <c r="E791" s="61">
        <f>+'FASE 2'!H44</f>
        <v>0</v>
      </c>
      <c r="F791" s="52"/>
    </row>
    <row r="792" spans="1:6" ht="15.95" customHeight="1" x14ac:dyDescent="0.2">
      <c r="A792" s="51" t="s">
        <v>36</v>
      </c>
      <c r="B792" s="61">
        <f>+'FASE 1'!I44</f>
        <v>-0.45833333333333331</v>
      </c>
      <c r="C792" s="56"/>
      <c r="D792" s="51" t="s">
        <v>36</v>
      </c>
      <c r="E792" s="61">
        <f>+'FASE 2'!I44</f>
        <v>-2.0833333333333332E-2</v>
      </c>
      <c r="F792" s="52"/>
    </row>
    <row r="793" spans="1:6" ht="15.95" customHeight="1" x14ac:dyDescent="0.2">
      <c r="A793" s="51" t="s">
        <v>37</v>
      </c>
      <c r="B793" s="61">
        <f>+'FASE 1'!J44</f>
        <v>-0.45833333333333331</v>
      </c>
      <c r="C793" s="56"/>
      <c r="D793" s="51" t="s">
        <v>37</v>
      </c>
      <c r="E793" s="61">
        <f>+'FASE 2'!J44</f>
        <v>-2.0833333333333332E-2</v>
      </c>
      <c r="F793" s="52"/>
    </row>
    <row r="794" spans="1:6" ht="15.95" customHeight="1" x14ac:dyDescent="0.2">
      <c r="A794" s="51" t="s">
        <v>35</v>
      </c>
      <c r="B794" s="61">
        <f>+'FASE 1'!Q44</f>
        <v>1.5416666666666665</v>
      </c>
      <c r="C794" s="56"/>
      <c r="D794" s="51" t="s">
        <v>35</v>
      </c>
      <c r="E794" s="61">
        <f>+'FASE 2'!Q44</f>
        <v>0.22916666666666663</v>
      </c>
      <c r="F794" s="52"/>
    </row>
    <row r="795" spans="1:6" ht="15.95" customHeight="1" x14ac:dyDescent="0.2">
      <c r="A795" s="51" t="s">
        <v>7</v>
      </c>
      <c r="B795" s="62" t="e">
        <f>+'FASE 1'!S44</f>
        <v>#NUM!</v>
      </c>
      <c r="C795" s="56"/>
      <c r="D795" s="51" t="s">
        <v>7</v>
      </c>
      <c r="E795" s="62" t="e">
        <f>+'FASE 2'!S44</f>
        <v>#NUM!</v>
      </c>
      <c r="F795" s="52"/>
    </row>
    <row r="796" spans="1:6" ht="15.95" customHeight="1" x14ac:dyDescent="0.2">
      <c r="A796" s="65" t="s">
        <v>38</v>
      </c>
      <c r="B796" s="66">
        <f>+'FASE 1'!T44</f>
        <v>1.0833333333333333</v>
      </c>
      <c r="C796" s="67"/>
      <c r="D796" s="65" t="s">
        <v>38</v>
      </c>
      <c r="E796" s="66">
        <f>+'FASE 2'!T44</f>
        <v>0.20833333333333329</v>
      </c>
      <c r="F796" s="59"/>
    </row>
    <row r="797" spans="1:6" x14ac:dyDescent="0.2">
      <c r="C797" s="57"/>
    </row>
    <row r="798" spans="1:6" ht="16.5" customHeight="1" x14ac:dyDescent="0.2">
      <c r="A798" s="64" t="s">
        <v>40</v>
      </c>
      <c r="B798" s="69" t="e">
        <f>+CLAS.PROV!#REF!</f>
        <v>#REF!</v>
      </c>
      <c r="D798" s="63" t="s">
        <v>39</v>
      </c>
      <c r="E798" s="70" t="e">
        <f>+CLAS.PROV!#REF!</f>
        <v>#REF!</v>
      </c>
    </row>
    <row r="800" spans="1:6" ht="48" customHeight="1" x14ac:dyDescent="0.2">
      <c r="B800" s="351" t="str">
        <f>B1</f>
        <v>VII Raid Sierra de la Mosca y Llanos de Sierra de Fuentes 12/10/2013</v>
      </c>
      <c r="C800" s="251"/>
      <c r="D800" s="251"/>
    </row>
    <row r="801" spans="1:6" ht="13.5" thickBot="1" x14ac:dyDescent="0.25"/>
    <row r="802" spans="1:6" ht="16.5" customHeight="1" thickBot="1" x14ac:dyDescent="0.25">
      <c r="A802" s="54" t="s">
        <v>9</v>
      </c>
      <c r="B802" s="407" t="s">
        <v>0</v>
      </c>
      <c r="C802" s="409"/>
      <c r="D802" s="408"/>
      <c r="E802" s="407" t="s">
        <v>1</v>
      </c>
      <c r="F802" s="408"/>
    </row>
    <row r="803" spans="1:6" ht="27.75" customHeight="1" thickBot="1" x14ac:dyDescent="0.25">
      <c r="A803" s="71">
        <f>+'HOR (1)'!A41</f>
        <v>0</v>
      </c>
      <c r="B803" s="403">
        <f>+'HOR (1)'!C41</f>
        <v>0</v>
      </c>
      <c r="C803" s="404"/>
      <c r="D803" s="405"/>
      <c r="E803" s="403">
        <f>+'HOR (1)'!D41</f>
        <v>0</v>
      </c>
      <c r="F803" s="405"/>
    </row>
    <row r="804" spans="1:6" s="253" customFormat="1" ht="15.75" customHeight="1" thickBot="1" x14ac:dyDescent="0.25">
      <c r="A804" s="343"/>
      <c r="B804" s="401" t="s">
        <v>96</v>
      </c>
      <c r="C804" s="402"/>
      <c r="D804" s="343">
        <f>'Matrículas Promoción'!B39</f>
        <v>0</v>
      </c>
      <c r="E804" s="344" t="s">
        <v>94</v>
      </c>
      <c r="F804" s="344">
        <f>'Matrículas Promoción'!D39</f>
        <v>0</v>
      </c>
    </row>
    <row r="805" spans="1:6" x14ac:dyDescent="0.2">
      <c r="A805" s="406" t="s">
        <v>32</v>
      </c>
      <c r="B805" s="406"/>
      <c r="C805" s="252"/>
      <c r="D805" s="406" t="s">
        <v>55</v>
      </c>
      <c r="E805" s="406"/>
    </row>
    <row r="806" spans="1:6" ht="15.95" customHeight="1" x14ac:dyDescent="0.2">
      <c r="A806" s="51" t="s">
        <v>33</v>
      </c>
      <c r="B806" s="60">
        <f>+'FASE 1'!I3</f>
        <v>20</v>
      </c>
      <c r="C806" s="56"/>
      <c r="D806" s="51" t="s">
        <v>33</v>
      </c>
      <c r="E806" s="247">
        <f>+'FASE 2'!I3</f>
        <v>20</v>
      </c>
      <c r="F806" s="52"/>
    </row>
    <row r="807" spans="1:6" ht="15.95" customHeight="1" x14ac:dyDescent="0.2">
      <c r="A807" s="51" t="s">
        <v>5</v>
      </c>
      <c r="B807" s="61">
        <f>+'FASE 1'!F45</f>
        <v>0.45833333333333331</v>
      </c>
      <c r="C807" s="56"/>
      <c r="D807" s="51" t="s">
        <v>5</v>
      </c>
      <c r="E807" s="61">
        <f>+'FASE 2'!F45</f>
        <v>2.0833333333333332E-2</v>
      </c>
      <c r="F807" s="58"/>
    </row>
    <row r="808" spans="1:6" ht="15.95" customHeight="1" x14ac:dyDescent="0.2">
      <c r="A808" s="51" t="s">
        <v>6</v>
      </c>
      <c r="B808" s="61">
        <f>+'FASE 1'!G45</f>
        <v>0</v>
      </c>
      <c r="C808" s="56"/>
      <c r="D808" s="51" t="s">
        <v>6</v>
      </c>
      <c r="E808" s="61">
        <f>+'FASE 2'!G45</f>
        <v>0</v>
      </c>
      <c r="F808" s="52"/>
    </row>
    <row r="809" spans="1:6" ht="15.95" customHeight="1" x14ac:dyDescent="0.2">
      <c r="A809" s="51" t="s">
        <v>34</v>
      </c>
      <c r="B809" s="61">
        <f>+'FASE 1'!H45</f>
        <v>0</v>
      </c>
      <c r="C809" s="56"/>
      <c r="D809" s="51" t="s">
        <v>34</v>
      </c>
      <c r="E809" s="61">
        <f>+'FASE 2'!H45</f>
        <v>0</v>
      </c>
      <c r="F809" s="52"/>
    </row>
    <row r="810" spans="1:6" ht="15.95" customHeight="1" x14ac:dyDescent="0.2">
      <c r="A810" s="51" t="s">
        <v>36</v>
      </c>
      <c r="B810" s="61">
        <f>+'FASE 1'!I45</f>
        <v>-0.45833333333333331</v>
      </c>
      <c r="C810" s="56"/>
      <c r="D810" s="51" t="s">
        <v>36</v>
      </c>
      <c r="E810" s="61">
        <f>+'FASE 2'!I45</f>
        <v>-2.0833333333333332E-2</v>
      </c>
      <c r="F810" s="52"/>
    </row>
    <row r="811" spans="1:6" ht="15.95" customHeight="1" x14ac:dyDescent="0.2">
      <c r="A811" s="51" t="s">
        <v>37</v>
      </c>
      <c r="B811" s="61">
        <f>+'FASE 1'!J45</f>
        <v>-0.45833333333333331</v>
      </c>
      <c r="C811" s="56"/>
      <c r="D811" s="51" t="s">
        <v>37</v>
      </c>
      <c r="E811" s="61">
        <f>+'FASE 2'!J45</f>
        <v>-2.0833333333333332E-2</v>
      </c>
      <c r="F811" s="52"/>
    </row>
    <row r="812" spans="1:6" ht="15.95" customHeight="1" x14ac:dyDescent="0.2">
      <c r="A812" s="51" t="s">
        <v>35</v>
      </c>
      <c r="B812" s="61">
        <f>+'FASE 1'!Q45</f>
        <v>1.5416666666666665</v>
      </c>
      <c r="C812" s="56"/>
      <c r="D812" s="51" t="s">
        <v>35</v>
      </c>
      <c r="E812" s="61">
        <f>+'FASE 2'!Q45</f>
        <v>0.22916666666666663</v>
      </c>
      <c r="F812" s="52"/>
    </row>
    <row r="813" spans="1:6" ht="15.95" customHeight="1" x14ac:dyDescent="0.2">
      <c r="A813" s="51" t="s">
        <v>7</v>
      </c>
      <c r="B813" s="62" t="e">
        <f>+'FASE 1'!S45</f>
        <v>#NUM!</v>
      </c>
      <c r="C813" s="56"/>
      <c r="D813" s="51" t="s">
        <v>7</v>
      </c>
      <c r="E813" s="62" t="e">
        <f>+'FASE 2'!S45</f>
        <v>#NUM!</v>
      </c>
      <c r="F813" s="52"/>
    </row>
    <row r="814" spans="1:6" ht="15.95" customHeight="1" x14ac:dyDescent="0.2">
      <c r="A814" s="65" t="s">
        <v>38</v>
      </c>
      <c r="B814" s="66">
        <f>+'FASE 1'!T45</f>
        <v>1.0833333333333333</v>
      </c>
      <c r="C814" s="67"/>
      <c r="D814" s="65" t="s">
        <v>38</v>
      </c>
      <c r="E814" s="66">
        <f>+'FASE 2'!T45</f>
        <v>0.20833333333333329</v>
      </c>
      <c r="F814" s="59"/>
    </row>
    <row r="815" spans="1:6" x14ac:dyDescent="0.2">
      <c r="C815" s="57"/>
    </row>
    <row r="816" spans="1:6" ht="16.5" customHeight="1" x14ac:dyDescent="0.2">
      <c r="A816" s="64" t="s">
        <v>40</v>
      </c>
      <c r="B816" s="69" t="e">
        <f>+CLAS.PROV!#REF!</f>
        <v>#REF!</v>
      </c>
      <c r="D816" s="63" t="s">
        <v>39</v>
      </c>
      <c r="E816" s="70" t="e">
        <f>+CLAS.PROV!#REF!</f>
        <v>#REF!</v>
      </c>
    </row>
    <row r="817" spans="1:6" ht="12.75" customHeight="1" x14ac:dyDescent="0.2">
      <c r="A817" s="64"/>
      <c r="B817" s="69"/>
      <c r="D817" s="63"/>
      <c r="E817" s="70"/>
    </row>
    <row r="818" spans="1:6" ht="12.75" customHeight="1" x14ac:dyDescent="0.2">
      <c r="A818" s="64"/>
      <c r="B818" s="69"/>
      <c r="D818" s="63"/>
      <c r="E818" s="70"/>
    </row>
    <row r="819" spans="1:6" ht="12.75" customHeight="1" x14ac:dyDescent="0.2">
      <c r="A819" s="64"/>
      <c r="B819" s="69"/>
      <c r="D819" s="63"/>
      <c r="E819" s="70"/>
    </row>
    <row r="820" spans="1:6" ht="12.75" customHeight="1" x14ac:dyDescent="0.2">
      <c r="A820" s="64"/>
      <c r="B820" s="69"/>
      <c r="D820" s="63"/>
      <c r="E820" s="70"/>
    </row>
    <row r="821" spans="1:6" ht="12.75" customHeight="1" x14ac:dyDescent="0.2">
      <c r="A821" s="64"/>
      <c r="B821" s="69"/>
      <c r="D821" s="63"/>
      <c r="E821" s="70"/>
    </row>
    <row r="822" spans="1:6" ht="12.75" customHeight="1" x14ac:dyDescent="0.2">
      <c r="A822" s="64"/>
      <c r="B822" s="69"/>
      <c r="D822" s="63"/>
      <c r="E822" s="70"/>
    </row>
    <row r="823" spans="1:6" ht="12.75" customHeight="1" x14ac:dyDescent="0.2"/>
    <row r="824" spans="1:6" ht="12.75" customHeight="1" x14ac:dyDescent="0.2"/>
    <row r="825" spans="1:6" ht="48" customHeight="1" x14ac:dyDescent="0.2">
      <c r="B825" s="351" t="str">
        <f>B1</f>
        <v>VII Raid Sierra de la Mosca y Llanos de Sierra de Fuentes 12/10/2013</v>
      </c>
      <c r="C825" s="251"/>
      <c r="D825" s="251"/>
    </row>
    <row r="826" spans="1:6" ht="13.5" thickBot="1" x14ac:dyDescent="0.25"/>
    <row r="827" spans="1:6" ht="16.5" customHeight="1" thickBot="1" x14ac:dyDescent="0.25">
      <c r="A827" s="54" t="s">
        <v>9</v>
      </c>
      <c r="B827" s="407" t="s">
        <v>0</v>
      </c>
      <c r="C827" s="409"/>
      <c r="D827" s="408"/>
      <c r="E827" s="407" t="s">
        <v>1</v>
      </c>
      <c r="F827" s="408"/>
    </row>
    <row r="828" spans="1:6" ht="27.75" customHeight="1" thickBot="1" x14ac:dyDescent="0.25">
      <c r="A828" s="71">
        <f>+'HOR (1)'!A42</f>
        <v>0</v>
      </c>
      <c r="B828" s="403">
        <f>+'HOR (1)'!C42</f>
        <v>0</v>
      </c>
      <c r="C828" s="404"/>
      <c r="D828" s="405"/>
      <c r="E828" s="403">
        <f>+'HOR (1)'!D42</f>
        <v>0</v>
      </c>
      <c r="F828" s="405"/>
    </row>
    <row r="829" spans="1:6" s="253" customFormat="1" ht="15.75" customHeight="1" thickBot="1" x14ac:dyDescent="0.25">
      <c r="A829" s="343"/>
      <c r="B829" s="401" t="s">
        <v>96</v>
      </c>
      <c r="C829" s="402"/>
      <c r="D829" s="343">
        <f>'Matrículas Promoción'!B40</f>
        <v>0</v>
      </c>
      <c r="E829" s="344" t="s">
        <v>94</v>
      </c>
      <c r="F829" s="344">
        <f>'Matrículas Promoción'!D40</f>
        <v>0</v>
      </c>
    </row>
    <row r="830" spans="1:6" x14ac:dyDescent="0.2">
      <c r="A830" s="406" t="s">
        <v>32</v>
      </c>
      <c r="B830" s="406"/>
      <c r="C830" s="252"/>
      <c r="D830" s="406" t="s">
        <v>55</v>
      </c>
      <c r="E830" s="406"/>
    </row>
    <row r="831" spans="1:6" ht="15.95" customHeight="1" x14ac:dyDescent="0.2">
      <c r="A831" s="51" t="s">
        <v>33</v>
      </c>
      <c r="B831" s="60">
        <f>+'FASE 1'!I3</f>
        <v>20</v>
      </c>
      <c r="C831" s="56"/>
      <c r="D831" s="51" t="s">
        <v>33</v>
      </c>
      <c r="E831" s="247">
        <f>+'FASE 2'!I3</f>
        <v>20</v>
      </c>
      <c r="F831" s="52"/>
    </row>
    <row r="832" spans="1:6" ht="15.95" customHeight="1" x14ac:dyDescent="0.2">
      <c r="A832" s="51" t="s">
        <v>5</v>
      </c>
      <c r="B832" s="61">
        <f>+'FASE 1'!F46</f>
        <v>0.45833333333333331</v>
      </c>
      <c r="C832" s="56"/>
      <c r="D832" s="51" t="s">
        <v>5</v>
      </c>
      <c r="E832" s="61">
        <f>+'FASE 2'!F46</f>
        <v>2.0833333333333332E-2</v>
      </c>
      <c r="F832" s="58"/>
    </row>
    <row r="833" spans="1:6" ht="15.95" customHeight="1" x14ac:dyDescent="0.2">
      <c r="A833" s="51" t="s">
        <v>6</v>
      </c>
      <c r="B833" s="61">
        <f>+'FASE 1'!G46</f>
        <v>0</v>
      </c>
      <c r="C833" s="56"/>
      <c r="D833" s="51" t="s">
        <v>6</v>
      </c>
      <c r="E833" s="61">
        <f>+'FASE 2'!G46</f>
        <v>0</v>
      </c>
      <c r="F833" s="52"/>
    </row>
    <row r="834" spans="1:6" ht="15.95" customHeight="1" x14ac:dyDescent="0.2">
      <c r="A834" s="51" t="s">
        <v>34</v>
      </c>
      <c r="B834" s="61">
        <f>+'FASE 1'!H46</f>
        <v>0</v>
      </c>
      <c r="C834" s="56"/>
      <c r="D834" s="51" t="s">
        <v>34</v>
      </c>
      <c r="E834" s="61">
        <f>+'FASE 2'!H46</f>
        <v>0</v>
      </c>
      <c r="F834" s="52"/>
    </row>
    <row r="835" spans="1:6" ht="15.95" customHeight="1" x14ac:dyDescent="0.2">
      <c r="A835" s="51" t="s">
        <v>36</v>
      </c>
      <c r="B835" s="61">
        <f>+'FASE 1'!I46</f>
        <v>-0.45833333333333331</v>
      </c>
      <c r="C835" s="56"/>
      <c r="D835" s="51" t="s">
        <v>36</v>
      </c>
      <c r="E835" s="61">
        <f>+'FASE 2'!I46</f>
        <v>-2.0833333333333332E-2</v>
      </c>
      <c r="F835" s="52"/>
    </row>
    <row r="836" spans="1:6" ht="15.95" customHeight="1" x14ac:dyDescent="0.2">
      <c r="A836" s="51" t="s">
        <v>37</v>
      </c>
      <c r="B836" s="61">
        <f>+'FASE 1'!J46</f>
        <v>-0.45833333333333331</v>
      </c>
      <c r="C836" s="56"/>
      <c r="D836" s="51" t="s">
        <v>37</v>
      </c>
      <c r="E836" s="61">
        <f>+'FASE 2'!J46</f>
        <v>-2.0833333333333332E-2</v>
      </c>
      <c r="F836" s="52"/>
    </row>
    <row r="837" spans="1:6" ht="15.95" customHeight="1" x14ac:dyDescent="0.2">
      <c r="A837" s="51" t="s">
        <v>35</v>
      </c>
      <c r="B837" s="61">
        <f>+'FASE 1'!Q46</f>
        <v>1.5416666666666665</v>
      </c>
      <c r="C837" s="56"/>
      <c r="D837" s="51" t="s">
        <v>35</v>
      </c>
      <c r="E837" s="61">
        <f>+'FASE 2'!Q46</f>
        <v>0.22916666666666663</v>
      </c>
      <c r="F837" s="52"/>
    </row>
    <row r="838" spans="1:6" ht="15.95" customHeight="1" x14ac:dyDescent="0.2">
      <c r="A838" s="51" t="s">
        <v>7</v>
      </c>
      <c r="B838" s="62" t="e">
        <f>+'FASE 1'!S46</f>
        <v>#NUM!</v>
      </c>
      <c r="C838" s="56"/>
      <c r="D838" s="51" t="s">
        <v>7</v>
      </c>
      <c r="E838" s="62" t="e">
        <f>+'FASE 2'!S46</f>
        <v>#NUM!</v>
      </c>
      <c r="F838" s="52"/>
    </row>
    <row r="839" spans="1:6" ht="15.95" customHeight="1" x14ac:dyDescent="0.2">
      <c r="A839" s="65" t="s">
        <v>38</v>
      </c>
      <c r="B839" s="66">
        <f>+'FASE 1'!T46</f>
        <v>1.0833333333333333</v>
      </c>
      <c r="C839" s="67"/>
      <c r="D839" s="65" t="s">
        <v>38</v>
      </c>
      <c r="E839" s="66">
        <f>+'FASE 2'!T46</f>
        <v>0.20833333333333329</v>
      </c>
      <c r="F839" s="59"/>
    </row>
    <row r="840" spans="1:6" x14ac:dyDescent="0.2">
      <c r="C840" s="57"/>
    </row>
    <row r="841" spans="1:6" ht="16.5" customHeight="1" x14ac:dyDescent="0.2">
      <c r="A841" s="64" t="s">
        <v>40</v>
      </c>
      <c r="B841" s="69" t="e">
        <f>+CLAS.PROV!#REF!</f>
        <v>#REF!</v>
      </c>
      <c r="D841" s="63" t="s">
        <v>39</v>
      </c>
      <c r="E841" s="70" t="e">
        <f>+CLAS.PROV!#REF!</f>
        <v>#REF!</v>
      </c>
    </row>
    <row r="843" spans="1:6" ht="48" customHeight="1" x14ac:dyDescent="0.2">
      <c r="B843" s="351" t="str">
        <f>B1</f>
        <v>VII Raid Sierra de la Mosca y Llanos de Sierra de Fuentes 12/10/2013</v>
      </c>
      <c r="C843" s="251"/>
      <c r="D843" s="251"/>
    </row>
    <row r="844" spans="1:6" ht="13.5" thickBot="1" x14ac:dyDescent="0.25"/>
    <row r="845" spans="1:6" ht="16.5" customHeight="1" thickBot="1" x14ac:dyDescent="0.25">
      <c r="A845" s="54" t="s">
        <v>9</v>
      </c>
      <c r="B845" s="407" t="s">
        <v>0</v>
      </c>
      <c r="C845" s="409"/>
      <c r="D845" s="408"/>
      <c r="E845" s="407" t="s">
        <v>1</v>
      </c>
      <c r="F845" s="408"/>
    </row>
    <row r="846" spans="1:6" ht="27.75" customHeight="1" thickBot="1" x14ac:dyDescent="0.25">
      <c r="A846" s="71">
        <f>+'HOR (1)'!A43</f>
        <v>0</v>
      </c>
      <c r="B846" s="403">
        <f>+'HOR (1)'!C43</f>
        <v>0</v>
      </c>
      <c r="C846" s="404"/>
      <c r="D846" s="405"/>
      <c r="E846" s="403">
        <f>+'HOR (1)'!D43</f>
        <v>0</v>
      </c>
      <c r="F846" s="405"/>
    </row>
    <row r="847" spans="1:6" s="253" customFormat="1" ht="15.75" customHeight="1" thickBot="1" x14ac:dyDescent="0.25">
      <c r="A847" s="343"/>
      <c r="B847" s="401" t="s">
        <v>96</v>
      </c>
      <c r="C847" s="402"/>
      <c r="D847" s="343">
        <f>'Matrículas Promoción'!B41</f>
        <v>0</v>
      </c>
      <c r="E847" s="344" t="s">
        <v>94</v>
      </c>
      <c r="F847" s="344">
        <f>'Matrículas Promoción'!D41</f>
        <v>0</v>
      </c>
    </row>
    <row r="848" spans="1:6" x14ac:dyDescent="0.2">
      <c r="A848" s="406" t="s">
        <v>32</v>
      </c>
      <c r="B848" s="406"/>
      <c r="C848" s="252"/>
      <c r="D848" s="406" t="s">
        <v>55</v>
      </c>
      <c r="E848" s="406"/>
    </row>
    <row r="849" spans="1:6" ht="15.95" customHeight="1" x14ac:dyDescent="0.2">
      <c r="A849" s="51" t="s">
        <v>33</v>
      </c>
      <c r="B849" s="60">
        <f>+'FASE 1'!I3</f>
        <v>20</v>
      </c>
      <c r="C849" s="56"/>
      <c r="D849" s="51" t="s">
        <v>33</v>
      </c>
      <c r="E849" s="247">
        <f>+'FASE 2'!I3</f>
        <v>20</v>
      </c>
      <c r="F849" s="52"/>
    </row>
    <row r="850" spans="1:6" ht="15.95" customHeight="1" x14ac:dyDescent="0.2">
      <c r="A850" s="51" t="s">
        <v>5</v>
      </c>
      <c r="B850" s="61">
        <f>+'FASE 1'!F47</f>
        <v>0.45833333333333331</v>
      </c>
      <c r="C850" s="56"/>
      <c r="D850" s="51" t="s">
        <v>5</v>
      </c>
      <c r="E850" s="61">
        <f>+'FASE 2'!F47</f>
        <v>2.0833333333333332E-2</v>
      </c>
      <c r="F850" s="58"/>
    </row>
    <row r="851" spans="1:6" ht="15.95" customHeight="1" x14ac:dyDescent="0.2">
      <c r="A851" s="51" t="s">
        <v>6</v>
      </c>
      <c r="B851" s="61">
        <f>+'FASE 1'!G47</f>
        <v>0</v>
      </c>
      <c r="C851" s="56"/>
      <c r="D851" s="51" t="s">
        <v>6</v>
      </c>
      <c r="E851" s="61">
        <f>+'FASE 2'!G47</f>
        <v>0</v>
      </c>
      <c r="F851" s="52"/>
    </row>
    <row r="852" spans="1:6" ht="15.95" customHeight="1" x14ac:dyDescent="0.2">
      <c r="A852" s="51" t="s">
        <v>34</v>
      </c>
      <c r="B852" s="61">
        <f>+'FASE 1'!H47</f>
        <v>0</v>
      </c>
      <c r="C852" s="56"/>
      <c r="D852" s="51" t="s">
        <v>34</v>
      </c>
      <c r="E852" s="61">
        <f>+'FASE 2'!H47</f>
        <v>0</v>
      </c>
      <c r="F852" s="52"/>
    </row>
    <row r="853" spans="1:6" ht="15.95" customHeight="1" x14ac:dyDescent="0.2">
      <c r="A853" s="51" t="s">
        <v>36</v>
      </c>
      <c r="B853" s="61">
        <f>+'FASE 1'!I47</f>
        <v>-0.45833333333333331</v>
      </c>
      <c r="C853" s="56"/>
      <c r="D853" s="51" t="s">
        <v>36</v>
      </c>
      <c r="E853" s="61">
        <f>+'FASE 2'!I47</f>
        <v>-2.0833333333333332E-2</v>
      </c>
      <c r="F853" s="52"/>
    </row>
    <row r="854" spans="1:6" ht="15.95" customHeight="1" x14ac:dyDescent="0.2">
      <c r="A854" s="51" t="s">
        <v>37</v>
      </c>
      <c r="B854" s="61">
        <f>+'FASE 1'!J47</f>
        <v>-0.45833333333333331</v>
      </c>
      <c r="C854" s="56"/>
      <c r="D854" s="51" t="s">
        <v>37</v>
      </c>
      <c r="E854" s="61">
        <f>+'FASE 2'!J47</f>
        <v>-2.0833333333333332E-2</v>
      </c>
      <c r="F854" s="52"/>
    </row>
    <row r="855" spans="1:6" ht="15.95" customHeight="1" x14ac:dyDescent="0.2">
      <c r="A855" s="51" t="s">
        <v>35</v>
      </c>
      <c r="B855" s="61">
        <f>+'FASE 1'!Q47</f>
        <v>1.5416666666666665</v>
      </c>
      <c r="C855" s="56"/>
      <c r="D855" s="51" t="s">
        <v>35</v>
      </c>
      <c r="E855" s="61">
        <f>+'FASE 2'!Q47</f>
        <v>0.22916666666666663</v>
      </c>
      <c r="F855" s="52"/>
    </row>
    <row r="856" spans="1:6" ht="15.95" customHeight="1" x14ac:dyDescent="0.2">
      <c r="A856" s="51" t="s">
        <v>7</v>
      </c>
      <c r="B856" s="62" t="e">
        <f>+'FASE 1'!S47</f>
        <v>#NUM!</v>
      </c>
      <c r="C856" s="56"/>
      <c r="D856" s="51" t="s">
        <v>7</v>
      </c>
      <c r="E856" s="62" t="e">
        <f>+'FASE 2'!S47</f>
        <v>#NUM!</v>
      </c>
      <c r="F856" s="52"/>
    </row>
    <row r="857" spans="1:6" ht="15.95" customHeight="1" x14ac:dyDescent="0.2">
      <c r="A857" s="65" t="s">
        <v>38</v>
      </c>
      <c r="B857" s="66">
        <f>+'FASE 1'!T47</f>
        <v>1.0833333333333333</v>
      </c>
      <c r="C857" s="67"/>
      <c r="D857" s="65" t="s">
        <v>38</v>
      </c>
      <c r="E857" s="66">
        <f>+'FASE 2'!T47</f>
        <v>0.20833333333333329</v>
      </c>
      <c r="F857" s="59"/>
    </row>
    <row r="858" spans="1:6" x14ac:dyDescent="0.2">
      <c r="C858" s="57"/>
    </row>
    <row r="859" spans="1:6" ht="16.5" customHeight="1" x14ac:dyDescent="0.2">
      <c r="A859" s="64" t="s">
        <v>40</v>
      </c>
      <c r="B859" s="69" t="e">
        <f>+CLAS.PROV!#REF!</f>
        <v>#REF!</v>
      </c>
      <c r="D859" s="63" t="s">
        <v>39</v>
      </c>
      <c r="E859" s="70" t="e">
        <f>+CLAS.PROV!#REF!</f>
        <v>#REF!</v>
      </c>
    </row>
    <row r="860" spans="1:6" ht="12.75" customHeight="1" x14ac:dyDescent="0.2">
      <c r="A860" s="64"/>
      <c r="B860" s="69"/>
      <c r="D860" s="63"/>
      <c r="E860" s="70"/>
    </row>
    <row r="861" spans="1:6" ht="12.75" customHeight="1" x14ac:dyDescent="0.2">
      <c r="A861" s="64"/>
      <c r="B861" s="69"/>
      <c r="D861" s="63"/>
      <c r="E861" s="70"/>
    </row>
    <row r="862" spans="1:6" ht="12.75" customHeight="1" x14ac:dyDescent="0.2">
      <c r="A862" s="64"/>
      <c r="B862" s="69"/>
      <c r="D862" s="63"/>
      <c r="E862" s="70"/>
    </row>
    <row r="863" spans="1:6" ht="12.75" customHeight="1" x14ac:dyDescent="0.2">
      <c r="A863" s="64"/>
      <c r="B863" s="69"/>
      <c r="D863" s="63"/>
      <c r="E863" s="70"/>
    </row>
    <row r="864" spans="1:6" ht="12.75" customHeight="1" x14ac:dyDescent="0.2">
      <c r="A864" s="64"/>
      <c r="B864" s="69"/>
      <c r="D864" s="63"/>
      <c r="E864" s="70"/>
    </row>
    <row r="865" spans="1:6" ht="12.75" customHeight="1" x14ac:dyDescent="0.2">
      <c r="A865" s="64"/>
      <c r="B865" s="69"/>
      <c r="D865" s="63"/>
      <c r="E865" s="70"/>
    </row>
    <row r="866" spans="1:6" ht="12.75" customHeight="1" x14ac:dyDescent="0.2">
      <c r="A866" s="64"/>
      <c r="B866" s="69"/>
      <c r="D866" s="63"/>
      <c r="E866" s="70"/>
    </row>
    <row r="867" spans="1:6" ht="12.75" customHeight="1" x14ac:dyDescent="0.2"/>
    <row r="868" spans="1:6" ht="48" customHeight="1" x14ac:dyDescent="0.2">
      <c r="B868" s="351" t="str">
        <f>B1</f>
        <v>VII Raid Sierra de la Mosca y Llanos de Sierra de Fuentes 12/10/2013</v>
      </c>
      <c r="C868" s="251"/>
      <c r="D868" s="251"/>
    </row>
    <row r="869" spans="1:6" ht="13.5" thickBot="1" x14ac:dyDescent="0.25"/>
    <row r="870" spans="1:6" ht="16.5" customHeight="1" thickBot="1" x14ac:dyDescent="0.25">
      <c r="A870" s="54" t="s">
        <v>9</v>
      </c>
      <c r="B870" s="407" t="s">
        <v>0</v>
      </c>
      <c r="C870" s="409"/>
      <c r="D870" s="408"/>
      <c r="E870" s="407" t="s">
        <v>1</v>
      </c>
      <c r="F870" s="408"/>
    </row>
    <row r="871" spans="1:6" ht="27.75" customHeight="1" thickBot="1" x14ac:dyDescent="0.25">
      <c r="A871" s="71">
        <f>+'HOR (1)'!A44</f>
        <v>0</v>
      </c>
      <c r="B871" s="403">
        <f>+'HOR (1)'!C44</f>
        <v>0</v>
      </c>
      <c r="C871" s="404"/>
      <c r="D871" s="405"/>
      <c r="E871" s="403">
        <f>+'HOR (1)'!D44</f>
        <v>0</v>
      </c>
      <c r="F871" s="405"/>
    </row>
    <row r="872" spans="1:6" s="253" customFormat="1" ht="15.75" customHeight="1" thickBot="1" x14ac:dyDescent="0.25">
      <c r="A872" s="343"/>
      <c r="B872" s="401" t="s">
        <v>96</v>
      </c>
      <c r="C872" s="402"/>
      <c r="D872" s="343">
        <f>'Matrículas Promoción'!B42</f>
        <v>0</v>
      </c>
      <c r="E872" s="344" t="s">
        <v>94</v>
      </c>
      <c r="F872" s="344">
        <f>'Matrículas Promoción'!D42</f>
        <v>0</v>
      </c>
    </row>
    <row r="873" spans="1:6" x14ac:dyDescent="0.2">
      <c r="A873" s="406" t="s">
        <v>32</v>
      </c>
      <c r="B873" s="406"/>
      <c r="C873" s="252"/>
      <c r="D873" s="406" t="s">
        <v>55</v>
      </c>
      <c r="E873" s="406"/>
    </row>
    <row r="874" spans="1:6" ht="15.95" customHeight="1" x14ac:dyDescent="0.2">
      <c r="A874" s="51" t="s">
        <v>33</v>
      </c>
      <c r="B874" s="60">
        <f>+'FASE 1'!I3</f>
        <v>20</v>
      </c>
      <c r="C874" s="56"/>
      <c r="D874" s="51" t="s">
        <v>33</v>
      </c>
      <c r="E874" s="247">
        <f>+'FASE 2'!I3</f>
        <v>20</v>
      </c>
      <c r="F874" s="52"/>
    </row>
    <row r="875" spans="1:6" ht="15.95" customHeight="1" x14ac:dyDescent="0.2">
      <c r="A875" s="51" t="s">
        <v>5</v>
      </c>
      <c r="B875" s="61">
        <f>+'FASE 1'!F48</f>
        <v>0.45833333333333331</v>
      </c>
      <c r="C875" s="56"/>
      <c r="D875" s="51" t="s">
        <v>5</v>
      </c>
      <c r="E875" s="61">
        <f>+'FASE 2'!F48</f>
        <v>2.0833333333333332E-2</v>
      </c>
      <c r="F875" s="58"/>
    </row>
    <row r="876" spans="1:6" ht="15.95" customHeight="1" x14ac:dyDescent="0.2">
      <c r="A876" s="51" t="s">
        <v>6</v>
      </c>
      <c r="B876" s="61">
        <f>+'FASE 1'!G48</f>
        <v>0</v>
      </c>
      <c r="C876" s="56"/>
      <c r="D876" s="51" t="s">
        <v>6</v>
      </c>
      <c r="E876" s="61">
        <f>+'FASE 2'!G48</f>
        <v>0</v>
      </c>
      <c r="F876" s="52"/>
    </row>
    <row r="877" spans="1:6" ht="15.95" customHeight="1" x14ac:dyDescent="0.2">
      <c r="A877" s="51" t="s">
        <v>34</v>
      </c>
      <c r="B877" s="61">
        <f>+'FASE 1'!H48</f>
        <v>0</v>
      </c>
      <c r="C877" s="56"/>
      <c r="D877" s="51" t="s">
        <v>34</v>
      </c>
      <c r="E877" s="61">
        <f>+'FASE 2'!H48</f>
        <v>0</v>
      </c>
      <c r="F877" s="52"/>
    </row>
    <row r="878" spans="1:6" ht="15.95" customHeight="1" x14ac:dyDescent="0.2">
      <c r="A878" s="51" t="s">
        <v>36</v>
      </c>
      <c r="B878" s="61">
        <f>+'FASE 1'!I48</f>
        <v>-0.45833333333333331</v>
      </c>
      <c r="C878" s="56"/>
      <c r="D878" s="51" t="s">
        <v>36</v>
      </c>
      <c r="E878" s="61">
        <f>+'FASE 2'!I48</f>
        <v>-2.0833333333333332E-2</v>
      </c>
      <c r="F878" s="52"/>
    </row>
    <row r="879" spans="1:6" ht="15.95" customHeight="1" x14ac:dyDescent="0.2">
      <c r="A879" s="51" t="s">
        <v>37</v>
      </c>
      <c r="B879" s="61">
        <f>+'FASE 1'!J48</f>
        <v>-0.45833333333333331</v>
      </c>
      <c r="C879" s="56"/>
      <c r="D879" s="51" t="s">
        <v>37</v>
      </c>
      <c r="E879" s="61">
        <f>+'FASE 2'!J48</f>
        <v>-2.0833333333333332E-2</v>
      </c>
      <c r="F879" s="52"/>
    </row>
    <row r="880" spans="1:6" ht="15.95" customHeight="1" x14ac:dyDescent="0.2">
      <c r="A880" s="51" t="s">
        <v>35</v>
      </c>
      <c r="B880" s="61">
        <f>+'FASE 1'!Q48</f>
        <v>1.5416666666666665</v>
      </c>
      <c r="C880" s="56"/>
      <c r="D880" s="51" t="s">
        <v>35</v>
      </c>
      <c r="E880" s="61">
        <f>+'FASE 2'!Q48</f>
        <v>0.22916666666666663</v>
      </c>
      <c r="F880" s="52"/>
    </row>
    <row r="881" spans="1:6" ht="15.95" customHeight="1" x14ac:dyDescent="0.2">
      <c r="A881" s="51" t="s">
        <v>7</v>
      </c>
      <c r="B881" s="62" t="e">
        <f>+'FASE 1'!S48</f>
        <v>#NUM!</v>
      </c>
      <c r="C881" s="56"/>
      <c r="D881" s="51" t="s">
        <v>7</v>
      </c>
      <c r="E881" s="62" t="e">
        <f>+'FASE 2'!S48</f>
        <v>#NUM!</v>
      </c>
      <c r="F881" s="52"/>
    </row>
    <row r="882" spans="1:6" ht="15.95" customHeight="1" x14ac:dyDescent="0.2">
      <c r="A882" s="65" t="s">
        <v>38</v>
      </c>
      <c r="B882" s="66">
        <f>+'FASE 1'!T48</f>
        <v>1.0833333333333333</v>
      </c>
      <c r="C882" s="67"/>
      <c r="D882" s="65" t="s">
        <v>38</v>
      </c>
      <c r="E882" s="66">
        <f>+'FASE 2'!T48</f>
        <v>0.20833333333333329</v>
      </c>
      <c r="F882" s="59"/>
    </row>
    <row r="883" spans="1:6" x14ac:dyDescent="0.2">
      <c r="C883" s="57"/>
    </row>
    <row r="884" spans="1:6" ht="16.5" customHeight="1" x14ac:dyDescent="0.2">
      <c r="A884" s="64" t="s">
        <v>40</v>
      </c>
      <c r="B884" s="69" t="e">
        <f>+CLAS.PROV!#REF!</f>
        <v>#REF!</v>
      </c>
      <c r="D884" s="63" t="s">
        <v>39</v>
      </c>
      <c r="E884" s="70" t="e">
        <f>+CLAS.PROV!#REF!</f>
        <v>#REF!</v>
      </c>
    </row>
    <row r="894" spans="1:6" x14ac:dyDescent="0.2">
      <c r="A894" s="230"/>
      <c r="B894" s="230"/>
      <c r="C894" s="230"/>
      <c r="D894" s="230"/>
      <c r="E894" s="230"/>
      <c r="F894" s="230"/>
    </row>
    <row r="895" spans="1:6" ht="16.5" customHeight="1" x14ac:dyDescent="0.2">
      <c r="A895" s="231"/>
      <c r="B895" s="231"/>
      <c r="C895" s="231"/>
      <c r="D895" s="231"/>
      <c r="E895" s="231"/>
      <c r="F895" s="231"/>
    </row>
    <row r="896" spans="1:6" ht="27.75" customHeight="1" x14ac:dyDescent="0.2">
      <c r="A896" s="232"/>
      <c r="B896" s="233"/>
      <c r="C896" s="233"/>
      <c r="D896" s="233"/>
      <c r="E896" s="233"/>
      <c r="F896" s="233"/>
    </row>
    <row r="897" spans="1:6" x14ac:dyDescent="0.2">
      <c r="A897" s="406"/>
      <c r="B897" s="406"/>
      <c r="C897" s="234"/>
      <c r="D897" s="235"/>
      <c r="E897" s="230"/>
      <c r="F897" s="230"/>
    </row>
    <row r="898" spans="1:6" ht="15.95" customHeight="1" x14ac:dyDescent="0.2">
      <c r="A898" s="236"/>
      <c r="B898" s="237"/>
      <c r="C898" s="238"/>
      <c r="D898" s="236"/>
      <c r="E898" s="237"/>
      <c r="F898" s="239"/>
    </row>
    <row r="899" spans="1:6" ht="15.95" customHeight="1" x14ac:dyDescent="0.2">
      <c r="A899" s="236"/>
      <c r="B899" s="240"/>
      <c r="C899" s="238"/>
      <c r="D899" s="236"/>
      <c r="E899" s="240"/>
      <c r="F899" s="241"/>
    </row>
    <row r="900" spans="1:6" ht="15.95" customHeight="1" x14ac:dyDescent="0.2">
      <c r="A900" s="236"/>
      <c r="B900" s="240"/>
      <c r="C900" s="238"/>
      <c r="D900" s="236"/>
      <c r="E900" s="240"/>
      <c r="F900" s="239"/>
    </row>
    <row r="901" spans="1:6" ht="15.95" customHeight="1" x14ac:dyDescent="0.2">
      <c r="A901" s="236"/>
      <c r="B901" s="240"/>
      <c r="C901" s="238"/>
      <c r="D901" s="236"/>
      <c r="E901" s="240"/>
      <c r="F901" s="239"/>
    </row>
    <row r="902" spans="1:6" ht="15.95" customHeight="1" x14ac:dyDescent="0.2">
      <c r="A902" s="236"/>
      <c r="B902" s="240"/>
      <c r="C902" s="238"/>
      <c r="D902" s="236"/>
      <c r="E902" s="240"/>
      <c r="F902" s="239"/>
    </row>
    <row r="903" spans="1:6" ht="15.95" customHeight="1" x14ac:dyDescent="0.2">
      <c r="A903" s="236"/>
      <c r="B903" s="240"/>
      <c r="C903" s="238"/>
      <c r="D903" s="236"/>
      <c r="E903" s="240"/>
      <c r="F903" s="239"/>
    </row>
    <row r="904" spans="1:6" ht="15.95" customHeight="1" x14ac:dyDescent="0.2">
      <c r="A904" s="236"/>
      <c r="B904" s="240"/>
      <c r="C904" s="238"/>
      <c r="D904" s="236"/>
      <c r="E904" s="240"/>
      <c r="F904" s="239"/>
    </row>
    <row r="905" spans="1:6" ht="15.95" customHeight="1" x14ac:dyDescent="0.2">
      <c r="A905" s="236"/>
      <c r="B905" s="242"/>
      <c r="C905" s="238"/>
      <c r="D905" s="236"/>
      <c r="E905" s="242"/>
      <c r="F905" s="239"/>
    </row>
    <row r="906" spans="1:6" ht="15.95" customHeight="1" x14ac:dyDescent="0.2">
      <c r="A906" s="243"/>
      <c r="B906" s="244"/>
      <c r="C906" s="243"/>
      <c r="D906" s="243"/>
      <c r="E906" s="245"/>
      <c r="F906" s="243"/>
    </row>
    <row r="907" spans="1:6" x14ac:dyDescent="0.2">
      <c r="A907" s="230"/>
      <c r="B907" s="230"/>
      <c r="C907" s="230"/>
      <c r="D907" s="230"/>
      <c r="E907" s="230"/>
      <c r="F907" s="230"/>
    </row>
    <row r="908" spans="1:6" ht="16.5" customHeight="1" x14ac:dyDescent="0.2">
      <c r="A908" s="64"/>
      <c r="B908" s="69"/>
      <c r="D908" s="63"/>
      <c r="E908" s="70"/>
    </row>
  </sheetData>
  <mergeCells count="281">
    <mergeCell ref="A185:B185"/>
    <mergeCell ref="A211:B211"/>
    <mergeCell ref="B227:D227"/>
    <mergeCell ref="B228:D228"/>
    <mergeCell ref="D185:E185"/>
    <mergeCell ref="D211:E211"/>
    <mergeCell ref="E227:F227"/>
    <mergeCell ref="E228:F228"/>
    <mergeCell ref="A50:B50"/>
    <mergeCell ref="A76:B76"/>
    <mergeCell ref="A95:B95"/>
    <mergeCell ref="A121:B121"/>
    <mergeCell ref="A140:B140"/>
    <mergeCell ref="A166:B166"/>
    <mergeCell ref="B73:D73"/>
    <mergeCell ref="B74:D74"/>
    <mergeCell ref="B138:D138"/>
    <mergeCell ref="D140:E140"/>
    <mergeCell ref="E73:F73"/>
    <mergeCell ref="E209:F209"/>
    <mergeCell ref="B184:C184"/>
    <mergeCell ref="A873:B873"/>
    <mergeCell ref="A897:B897"/>
    <mergeCell ref="A787:B787"/>
    <mergeCell ref="A805:B805"/>
    <mergeCell ref="A830:B830"/>
    <mergeCell ref="A848:B848"/>
    <mergeCell ref="B828:D828"/>
    <mergeCell ref="D848:E848"/>
    <mergeCell ref="D873:E873"/>
    <mergeCell ref="E803:F803"/>
    <mergeCell ref="E870:F870"/>
    <mergeCell ref="E871:F871"/>
    <mergeCell ref="B870:D870"/>
    <mergeCell ref="B871:D871"/>
    <mergeCell ref="E828:F828"/>
    <mergeCell ref="E845:F845"/>
    <mergeCell ref="E846:F846"/>
    <mergeCell ref="B845:D845"/>
    <mergeCell ref="B846:D846"/>
    <mergeCell ref="D830:E830"/>
    <mergeCell ref="D166:E166"/>
    <mergeCell ref="E118:F118"/>
    <mergeCell ref="E119:F119"/>
    <mergeCell ref="B118:D118"/>
    <mergeCell ref="B119:D119"/>
    <mergeCell ref="E137:F137"/>
    <mergeCell ref="E138:F138"/>
    <mergeCell ref="B137:D137"/>
    <mergeCell ref="B165:C165"/>
    <mergeCell ref="E300:F300"/>
    <mergeCell ref="B299:D299"/>
    <mergeCell ref="B300:D300"/>
    <mergeCell ref="B301:C301"/>
    <mergeCell ref="D31:E31"/>
    <mergeCell ref="D50:E50"/>
    <mergeCell ref="D76:E76"/>
    <mergeCell ref="E47:F47"/>
    <mergeCell ref="E48:F48"/>
    <mergeCell ref="B47:D47"/>
    <mergeCell ref="E92:F92"/>
    <mergeCell ref="E93:F93"/>
    <mergeCell ref="B92:D92"/>
    <mergeCell ref="B93:D93"/>
    <mergeCell ref="E74:F74"/>
    <mergeCell ref="E182:F182"/>
    <mergeCell ref="E183:F183"/>
    <mergeCell ref="B182:D182"/>
    <mergeCell ref="B183:D183"/>
    <mergeCell ref="E253:F253"/>
    <mergeCell ref="E254:F254"/>
    <mergeCell ref="B253:D253"/>
    <mergeCell ref="B254:D254"/>
    <mergeCell ref="E208:F208"/>
    <mergeCell ref="E3:F3"/>
    <mergeCell ref="E4:F4"/>
    <mergeCell ref="B29:D29"/>
    <mergeCell ref="B28:D28"/>
    <mergeCell ref="B4:D4"/>
    <mergeCell ref="B3:D3"/>
    <mergeCell ref="E28:F28"/>
    <mergeCell ref="D6:E6"/>
    <mergeCell ref="B5:C5"/>
    <mergeCell ref="E29:F29"/>
    <mergeCell ref="A6:B6"/>
    <mergeCell ref="B30:C30"/>
    <mergeCell ref="B49:C49"/>
    <mergeCell ref="B75:C75"/>
    <mergeCell ref="B48:D48"/>
    <mergeCell ref="D95:E95"/>
    <mergeCell ref="D121:E121"/>
    <mergeCell ref="E163:F163"/>
    <mergeCell ref="E164:F164"/>
    <mergeCell ref="B163:D163"/>
    <mergeCell ref="B164:D164"/>
    <mergeCell ref="B94:C94"/>
    <mergeCell ref="B120:C120"/>
    <mergeCell ref="B139:C139"/>
    <mergeCell ref="A31:B31"/>
    <mergeCell ref="E272:F272"/>
    <mergeCell ref="E273:F273"/>
    <mergeCell ref="B272:D272"/>
    <mergeCell ref="B273:D273"/>
    <mergeCell ref="B229:C229"/>
    <mergeCell ref="B255:C255"/>
    <mergeCell ref="D230:E230"/>
    <mergeCell ref="D256:E256"/>
    <mergeCell ref="A256:B256"/>
    <mergeCell ref="E344:F344"/>
    <mergeCell ref="E318:F318"/>
    <mergeCell ref="A321:B321"/>
    <mergeCell ref="D321:E321"/>
    <mergeCell ref="E319:F319"/>
    <mergeCell ref="B320:C320"/>
    <mergeCell ref="E345:F345"/>
    <mergeCell ref="B344:D344"/>
    <mergeCell ref="B345:D345"/>
    <mergeCell ref="E408:F408"/>
    <mergeCell ref="D392:E392"/>
    <mergeCell ref="A392:B392"/>
    <mergeCell ref="E409:F409"/>
    <mergeCell ref="B408:D408"/>
    <mergeCell ref="B409:D409"/>
    <mergeCell ref="E363:F363"/>
    <mergeCell ref="A347:B347"/>
    <mergeCell ref="E364:F364"/>
    <mergeCell ref="B363:D363"/>
    <mergeCell ref="B364:D364"/>
    <mergeCell ref="D347:E347"/>
    <mergeCell ref="E389:F389"/>
    <mergeCell ref="D366:E366"/>
    <mergeCell ref="A366:B366"/>
    <mergeCell ref="D501:E501"/>
    <mergeCell ref="A501:B501"/>
    <mergeCell ref="E454:F454"/>
    <mergeCell ref="B453:D453"/>
    <mergeCell ref="B454:D454"/>
    <mergeCell ref="E479:F479"/>
    <mergeCell ref="D456:E456"/>
    <mergeCell ref="A456:B456"/>
    <mergeCell ref="E480:F480"/>
    <mergeCell ref="B479:D479"/>
    <mergeCell ref="B480:D480"/>
    <mergeCell ref="E453:F453"/>
    <mergeCell ref="E525:F525"/>
    <mergeCell ref="B524:D524"/>
    <mergeCell ref="B525:D525"/>
    <mergeCell ref="E543:F543"/>
    <mergeCell ref="D527:E527"/>
    <mergeCell ref="A527:B527"/>
    <mergeCell ref="E544:F544"/>
    <mergeCell ref="B543:D543"/>
    <mergeCell ref="B544:D544"/>
    <mergeCell ref="B526:C526"/>
    <mergeCell ref="E524:F524"/>
    <mergeCell ref="E569:F569"/>
    <mergeCell ref="D546:E546"/>
    <mergeCell ref="A546:B546"/>
    <mergeCell ref="E570:F570"/>
    <mergeCell ref="B569:D569"/>
    <mergeCell ref="B570:D570"/>
    <mergeCell ref="E587:F587"/>
    <mergeCell ref="D572:E572"/>
    <mergeCell ref="A572:B572"/>
    <mergeCell ref="E588:F588"/>
    <mergeCell ref="B587:D587"/>
    <mergeCell ref="B588:D588"/>
    <mergeCell ref="E612:F612"/>
    <mergeCell ref="D590:E590"/>
    <mergeCell ref="A590:B590"/>
    <mergeCell ref="E613:F613"/>
    <mergeCell ref="B612:D612"/>
    <mergeCell ref="B613:D613"/>
    <mergeCell ref="E630:F630"/>
    <mergeCell ref="D615:E615"/>
    <mergeCell ref="A615:B615"/>
    <mergeCell ref="E631:F631"/>
    <mergeCell ref="B630:D630"/>
    <mergeCell ref="B631:D631"/>
    <mergeCell ref="E655:F655"/>
    <mergeCell ref="D633:E633"/>
    <mergeCell ref="A633:B633"/>
    <mergeCell ref="E656:F656"/>
    <mergeCell ref="B655:D655"/>
    <mergeCell ref="B656:D656"/>
    <mergeCell ref="E673:F673"/>
    <mergeCell ref="D658:E658"/>
    <mergeCell ref="A658:B658"/>
    <mergeCell ref="E674:F674"/>
    <mergeCell ref="B673:D673"/>
    <mergeCell ref="B674:D674"/>
    <mergeCell ref="E698:F698"/>
    <mergeCell ref="D676:E676"/>
    <mergeCell ref="A676:B676"/>
    <mergeCell ref="E699:F699"/>
    <mergeCell ref="B698:D698"/>
    <mergeCell ref="B699:D699"/>
    <mergeCell ref="E716:F716"/>
    <mergeCell ref="D701:E701"/>
    <mergeCell ref="A701:B701"/>
    <mergeCell ref="E717:F717"/>
    <mergeCell ref="B716:D716"/>
    <mergeCell ref="B717:D717"/>
    <mergeCell ref="E741:F741"/>
    <mergeCell ref="D719:E719"/>
    <mergeCell ref="A719:B719"/>
    <mergeCell ref="E742:F742"/>
    <mergeCell ref="B741:D741"/>
    <mergeCell ref="B742:D742"/>
    <mergeCell ref="E759:F759"/>
    <mergeCell ref="D744:E744"/>
    <mergeCell ref="A744:B744"/>
    <mergeCell ref="E760:F760"/>
    <mergeCell ref="B759:D759"/>
    <mergeCell ref="B760:D760"/>
    <mergeCell ref="E784:F784"/>
    <mergeCell ref="D762:E762"/>
    <mergeCell ref="A762:B762"/>
    <mergeCell ref="E785:F785"/>
    <mergeCell ref="B784:D784"/>
    <mergeCell ref="B785:D785"/>
    <mergeCell ref="E802:F802"/>
    <mergeCell ref="D787:E787"/>
    <mergeCell ref="B802:D802"/>
    <mergeCell ref="B803:D803"/>
    <mergeCell ref="B827:D827"/>
    <mergeCell ref="E827:F827"/>
    <mergeCell ref="D805:E805"/>
    <mergeCell ref="B804:C804"/>
    <mergeCell ref="B274:C274"/>
    <mergeCell ref="B210:C210"/>
    <mergeCell ref="A230:B230"/>
    <mergeCell ref="B208:D208"/>
    <mergeCell ref="B209:D209"/>
    <mergeCell ref="B391:C391"/>
    <mergeCell ref="B318:D318"/>
    <mergeCell ref="A275:B275"/>
    <mergeCell ref="A302:B302"/>
    <mergeCell ref="B365:C365"/>
    <mergeCell ref="B389:D389"/>
    <mergeCell ref="B390:D390"/>
    <mergeCell ref="B346:C346"/>
    <mergeCell ref="B410:C410"/>
    <mergeCell ref="B319:D319"/>
    <mergeCell ref="D275:E275"/>
    <mergeCell ref="D302:E302"/>
    <mergeCell ref="E299:F299"/>
    <mergeCell ref="B436:C436"/>
    <mergeCell ref="B455:C455"/>
    <mergeCell ref="B481:C481"/>
    <mergeCell ref="B500:C500"/>
    <mergeCell ref="E498:F498"/>
    <mergeCell ref="D482:E482"/>
    <mergeCell ref="A482:B482"/>
    <mergeCell ref="E499:F499"/>
    <mergeCell ref="B498:D498"/>
    <mergeCell ref="B499:D499"/>
    <mergeCell ref="E434:F434"/>
    <mergeCell ref="D411:E411"/>
    <mergeCell ref="A411:B411"/>
    <mergeCell ref="E435:F435"/>
    <mergeCell ref="B434:D434"/>
    <mergeCell ref="B435:D435"/>
    <mergeCell ref="D437:E437"/>
    <mergeCell ref="A437:B437"/>
    <mergeCell ref="E390:F390"/>
    <mergeCell ref="B545:C545"/>
    <mergeCell ref="B571:C571"/>
    <mergeCell ref="B589:C589"/>
    <mergeCell ref="B614:C614"/>
    <mergeCell ref="B632:C632"/>
    <mergeCell ref="B657:C657"/>
    <mergeCell ref="B829:C829"/>
    <mergeCell ref="B847:C847"/>
    <mergeCell ref="B872:C872"/>
    <mergeCell ref="B675:C675"/>
    <mergeCell ref="B700:C700"/>
    <mergeCell ref="B718:C718"/>
    <mergeCell ref="B743:C743"/>
    <mergeCell ref="B761:C761"/>
    <mergeCell ref="B786:C786"/>
  </mergeCells>
  <phoneticPr fontId="0" type="noConversion"/>
  <pageMargins left="0.31496062992125984" right="0.19685039370078741" top="0.47244094488188981" bottom="0.31496062992125984" header="0.19685039370078741" footer="0"/>
  <pageSetup paperSize="11" scale="72" orientation="portrait" horizontalDpi="300" verticalDpi="300" r:id="rId1"/>
  <headerFooter alignWithMargins="0"/>
  <rowBreaks count="19" manualBreakCount="19">
    <brk id="44" max="6" man="1"/>
    <brk id="89" max="6" man="1"/>
    <brk id="134" max="6" man="1"/>
    <brk id="179" max="6" man="1"/>
    <brk id="224" max="6" man="1"/>
    <brk id="269" max="6" man="1"/>
    <brk id="315" max="6" man="1"/>
    <brk id="360" max="6" man="1"/>
    <brk id="405" max="6" man="1"/>
    <brk id="450" max="6" man="1"/>
    <brk id="495" max="6" man="1"/>
    <brk id="540" max="6" man="1"/>
    <brk id="584" max="6" man="1"/>
    <brk id="627" max="6" man="1"/>
    <brk id="670" max="6" man="1"/>
    <brk id="713" max="6" man="1"/>
    <brk id="756" max="6" man="1"/>
    <brk id="799" max="6" man="1"/>
    <brk id="842" max="6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showGridLines="0" zoomScaleNormal="100" workbookViewId="0">
      <selection activeCell="D8" sqref="D8"/>
    </sheetView>
  </sheetViews>
  <sheetFormatPr baseColWidth="10" defaultRowHeight="12.75" x14ac:dyDescent="0.2"/>
  <cols>
    <col min="1" max="1" width="1" customWidth="1"/>
    <col min="2" max="2" width="8.7109375" customWidth="1"/>
    <col min="3" max="4" width="30.7109375" customWidth="1"/>
    <col min="5" max="6" width="9.7109375" customWidth="1"/>
    <col min="7" max="7" width="10.7109375" customWidth="1"/>
  </cols>
  <sheetData>
    <row r="1" spans="2:7" ht="15.75" customHeight="1" thickTop="1" x14ac:dyDescent="0.2">
      <c r="B1" s="418" t="s">
        <v>76</v>
      </c>
      <c r="C1" s="419"/>
      <c r="D1" s="419"/>
      <c r="E1" s="419"/>
      <c r="F1" s="419"/>
      <c r="G1" s="420"/>
    </row>
    <row r="2" spans="2:7" ht="14.25" customHeight="1" thickBot="1" x14ac:dyDescent="0.25">
      <c r="B2" s="421"/>
      <c r="C2" s="422"/>
      <c r="D2" s="422"/>
      <c r="E2" s="422"/>
      <c r="F2" s="422"/>
      <c r="G2" s="423"/>
    </row>
    <row r="3" spans="2:7" ht="27.75" customHeight="1" thickTop="1" thickBot="1" x14ac:dyDescent="0.25">
      <c r="B3" s="126" t="s">
        <v>2</v>
      </c>
      <c r="C3" s="127" t="s">
        <v>0</v>
      </c>
      <c r="D3" s="127" t="s">
        <v>1</v>
      </c>
      <c r="E3" s="319" t="s">
        <v>73</v>
      </c>
      <c r="F3" s="320" t="s">
        <v>74</v>
      </c>
      <c r="G3" s="325" t="s">
        <v>75</v>
      </c>
    </row>
    <row r="4" spans="2:7" ht="15.95" customHeight="1" thickTop="1" x14ac:dyDescent="0.2">
      <c r="B4" s="120">
        <f>'Matrículas Promoción'!A3</f>
        <v>149</v>
      </c>
      <c r="C4" s="121" t="str">
        <f>'Matrículas Promoción'!C3</f>
        <v>JESUS RUIZ ROJAS</v>
      </c>
      <c r="D4" s="121" t="str">
        <f>'Matrículas Promoción'!E3</f>
        <v>MULAN RS</v>
      </c>
      <c r="E4" s="130">
        <f>+'FASE 1'!N9</f>
        <v>6.3657407407408106E-4</v>
      </c>
      <c r="F4" s="321">
        <f>+'FASE 2'!N9</f>
        <v>4.8611111111107608E-4</v>
      </c>
      <c r="G4" s="326">
        <f>SUM(E4:F4)</f>
        <v>1.1226851851851571E-3</v>
      </c>
    </row>
    <row r="5" spans="2:7" ht="15.95" customHeight="1" x14ac:dyDescent="0.2">
      <c r="B5" s="122">
        <f>'Matrículas Promoción'!A4</f>
        <v>146</v>
      </c>
      <c r="C5" s="123" t="str">
        <f>'Matrículas Promoción'!C4</f>
        <v>GONZALO ALONSO</v>
      </c>
      <c r="D5" s="123" t="str">
        <f>'Matrículas Promoción'!E4</f>
        <v>ARABIA</v>
      </c>
      <c r="E5" s="329">
        <f>+'FASE 1'!N10</f>
        <v>8.101851851851638E-4</v>
      </c>
      <c r="F5" s="322">
        <f>+'FASE 2'!N10</f>
        <v>3.8194444444439313E-4</v>
      </c>
      <c r="G5" s="327">
        <f t="shared" ref="G5:G43" si="0">SUM(E5:F5)</f>
        <v>1.1921296296295569E-3</v>
      </c>
    </row>
    <row r="6" spans="2:7" ht="15.95" customHeight="1" x14ac:dyDescent="0.2">
      <c r="B6" s="122">
        <f>'Matrículas Promoción'!A5</f>
        <v>147</v>
      </c>
      <c r="C6" s="123" t="str">
        <f>'Matrículas Promoción'!C5</f>
        <v>ELENA COBOS ALONSO</v>
      </c>
      <c r="D6" s="123" t="str">
        <f>'Matrículas Promoción'!E5</f>
        <v>NANCY</v>
      </c>
      <c r="E6" s="329">
        <f>+'FASE 1'!N11</f>
        <v>0</v>
      </c>
      <c r="F6" s="322">
        <f>+'FASE 2'!N11</f>
        <v>0</v>
      </c>
      <c r="G6" s="327">
        <f t="shared" si="0"/>
        <v>0</v>
      </c>
    </row>
    <row r="7" spans="2:7" ht="15.95" customHeight="1" x14ac:dyDescent="0.2">
      <c r="B7" s="122">
        <f>'Matrículas Promoción'!A6</f>
        <v>131</v>
      </c>
      <c r="C7" s="123" t="str">
        <f>'Matrículas Promoción'!C6</f>
        <v>CARLOS CUNHA</v>
      </c>
      <c r="D7" s="123" t="str">
        <f>'Matrículas Promoción'!E6</f>
        <v>JD DE RAPOSINHO</v>
      </c>
      <c r="E7" s="330">
        <f>+'FASE 1'!N12</f>
        <v>1.5972222222222499E-3</v>
      </c>
      <c r="F7" s="322">
        <f>+'FASE 2'!N12</f>
        <v>1.4236111111111116E-3</v>
      </c>
      <c r="G7" s="327">
        <f t="shared" si="0"/>
        <v>3.0208333333333615E-3</v>
      </c>
    </row>
    <row r="8" spans="2:7" ht="15.95" customHeight="1" x14ac:dyDescent="0.2">
      <c r="B8" s="122">
        <f>'Matrículas Promoción'!A7</f>
        <v>128</v>
      </c>
      <c r="C8" s="123" t="str">
        <f>'Matrículas Promoción'!C7</f>
        <v>MARISA BOTE</v>
      </c>
      <c r="D8" s="123" t="str">
        <f>'Matrículas Promoción'!E7</f>
        <v>DANDOLO DB</v>
      </c>
      <c r="E8" s="330">
        <f>+'FASE 1'!N13</f>
        <v>4.5254629629629672E-3</v>
      </c>
      <c r="F8" s="322">
        <f>+'FASE 2'!N13</f>
        <v>2.5925925925925908E-3</v>
      </c>
      <c r="G8" s="327">
        <f t="shared" si="0"/>
        <v>7.118055555555558E-3</v>
      </c>
    </row>
    <row r="9" spans="2:7" ht="15.95" customHeight="1" x14ac:dyDescent="0.2">
      <c r="B9" s="122">
        <f>'Matrículas Promoción'!A8</f>
        <v>127</v>
      </c>
      <c r="C9" s="123" t="str">
        <f>'Matrículas Promoción'!C8</f>
        <v>HUGO MUACHO</v>
      </c>
      <c r="D9" s="123" t="str">
        <f>'Matrículas Promoción'!E8</f>
        <v>ZARZAMORA DB</v>
      </c>
      <c r="E9" s="330">
        <f>+'FASE 1'!N14</f>
        <v>4.5717592592592338E-3</v>
      </c>
      <c r="F9" s="322">
        <f>+'FASE 2'!N14</f>
        <v>2.5231481481481355E-3</v>
      </c>
      <c r="G9" s="327">
        <f t="shared" si="0"/>
        <v>7.0949074074073692E-3</v>
      </c>
    </row>
    <row r="10" spans="2:7" ht="15.95" customHeight="1" x14ac:dyDescent="0.2">
      <c r="B10" s="122">
        <f>'Matrículas Promoción'!A9</f>
        <v>126</v>
      </c>
      <c r="C10" s="123" t="str">
        <f>'Matrículas Promoción'!C9</f>
        <v>ALVARO SANCHEZ RICO</v>
      </c>
      <c r="D10" s="123" t="str">
        <f>'Matrículas Promoción'!E9</f>
        <v>INOCENTE</v>
      </c>
      <c r="E10" s="330">
        <f>+'FASE 1'!N15</f>
        <v>-0.49768518518518517</v>
      </c>
      <c r="F10" s="322">
        <f>+'FASE 2'!N15</f>
        <v>0</v>
      </c>
      <c r="G10" s="327">
        <f t="shared" si="0"/>
        <v>-0.49768518518518517</v>
      </c>
    </row>
    <row r="11" spans="2:7" ht="15.95" customHeight="1" x14ac:dyDescent="0.2">
      <c r="B11" s="122">
        <f>'Matrículas Promoción'!A10</f>
        <v>125</v>
      </c>
      <c r="C11" s="123" t="str">
        <f>'Matrículas Promoción'!C10</f>
        <v>AURORA TORRES</v>
      </c>
      <c r="D11" s="123" t="str">
        <f>'Matrículas Promoción'!E10</f>
        <v>MARACA ALB</v>
      </c>
      <c r="E11" s="330">
        <f>+'FASE 1'!N16</f>
        <v>5.3472222222222254E-3</v>
      </c>
      <c r="F11" s="322">
        <f>+'FASE 2'!N16</f>
        <v>2.5231481481480245E-3</v>
      </c>
      <c r="G11" s="327">
        <f t="shared" si="0"/>
        <v>7.8703703703702499E-3</v>
      </c>
    </row>
    <row r="12" spans="2:7" ht="15.95" customHeight="1" x14ac:dyDescent="0.2">
      <c r="B12" s="122">
        <f>'Matrículas Promoción'!A11</f>
        <v>129</v>
      </c>
      <c r="C12" s="123" t="str">
        <f>'Matrículas Promoción'!C11</f>
        <v>FERNANDO ALBARRAN</v>
      </c>
      <c r="D12" s="123" t="str">
        <f>'Matrículas Promoción'!E11</f>
        <v>LUANDA LB</v>
      </c>
      <c r="E12" s="330">
        <f>+'FASE 1'!N17</f>
        <v>5.3240740740740922E-3</v>
      </c>
      <c r="F12" s="322">
        <f>+'FASE 2'!N17</f>
        <v>2.569444444444402E-3</v>
      </c>
      <c r="G12" s="327">
        <f t="shared" si="0"/>
        <v>7.8935185185184942E-3</v>
      </c>
    </row>
    <row r="13" spans="2:7" ht="15.95" customHeight="1" x14ac:dyDescent="0.2">
      <c r="B13" s="122">
        <f>'Matrículas Promoción'!A12</f>
        <v>0</v>
      </c>
      <c r="C13" s="123">
        <f>'Matrículas Promoción'!C12</f>
        <v>0</v>
      </c>
      <c r="D13" s="123">
        <f>'Matrículas Promoción'!E12</f>
        <v>0</v>
      </c>
      <c r="E13" s="330">
        <f>+'FASE 1'!N18</f>
        <v>0</v>
      </c>
      <c r="F13" s="322">
        <f>+'FASE 2'!N18</f>
        <v>0</v>
      </c>
      <c r="G13" s="327">
        <f t="shared" si="0"/>
        <v>0</v>
      </c>
    </row>
    <row r="14" spans="2:7" ht="15.95" customHeight="1" x14ac:dyDescent="0.2">
      <c r="B14" s="122">
        <f>'Matrículas Promoción'!A13</f>
        <v>0</v>
      </c>
      <c r="C14" s="123">
        <f>'Matrículas Promoción'!C13</f>
        <v>0</v>
      </c>
      <c r="D14" s="123">
        <f>'Matrículas Promoción'!E13</f>
        <v>0</v>
      </c>
      <c r="E14" s="330">
        <f>+'FASE 1'!N19</f>
        <v>0</v>
      </c>
      <c r="F14" s="322">
        <f>+'FASE 2'!N19</f>
        <v>0</v>
      </c>
      <c r="G14" s="327">
        <f t="shared" si="0"/>
        <v>0</v>
      </c>
    </row>
    <row r="15" spans="2:7" ht="15.95" customHeight="1" x14ac:dyDescent="0.2">
      <c r="B15" s="122">
        <f>'Matrículas Promoción'!A14</f>
        <v>0</v>
      </c>
      <c r="C15" s="123">
        <f>'Matrículas Promoción'!C14</f>
        <v>0</v>
      </c>
      <c r="D15" s="123">
        <f>'Matrículas Promoción'!E14</f>
        <v>0</v>
      </c>
      <c r="E15" s="330">
        <f>+'FASE 1'!N20</f>
        <v>0</v>
      </c>
      <c r="F15" s="322">
        <f>+'FASE 2'!N20</f>
        <v>0</v>
      </c>
      <c r="G15" s="327">
        <f t="shared" si="0"/>
        <v>0</v>
      </c>
    </row>
    <row r="16" spans="2:7" ht="15.95" customHeight="1" x14ac:dyDescent="0.2">
      <c r="B16" s="122">
        <f>'Matrículas Promoción'!A15</f>
        <v>0</v>
      </c>
      <c r="C16" s="123">
        <f>'Matrículas Promoción'!C15</f>
        <v>0</v>
      </c>
      <c r="D16" s="123">
        <f>'Matrículas Promoción'!E15</f>
        <v>0</v>
      </c>
      <c r="E16" s="330">
        <f>+'FASE 1'!N21</f>
        <v>0</v>
      </c>
      <c r="F16" s="322">
        <f>+'FASE 2'!N21</f>
        <v>0</v>
      </c>
      <c r="G16" s="327">
        <f t="shared" si="0"/>
        <v>0</v>
      </c>
    </row>
    <row r="17" spans="2:7" ht="15.95" customHeight="1" x14ac:dyDescent="0.2">
      <c r="B17" s="122">
        <f>'Matrículas Promoción'!A16</f>
        <v>0</v>
      </c>
      <c r="C17" s="123">
        <f>'Matrículas Promoción'!C16</f>
        <v>0</v>
      </c>
      <c r="D17" s="123">
        <f>'Matrículas Promoción'!E16</f>
        <v>0</v>
      </c>
      <c r="E17" s="330">
        <f>+'FASE 1'!N22</f>
        <v>0</v>
      </c>
      <c r="F17" s="322">
        <f>+'FASE 2'!N22</f>
        <v>0</v>
      </c>
      <c r="G17" s="327">
        <f t="shared" si="0"/>
        <v>0</v>
      </c>
    </row>
    <row r="18" spans="2:7" ht="15.95" customHeight="1" x14ac:dyDescent="0.2">
      <c r="B18" s="122">
        <f>'Matrículas Promoción'!A17</f>
        <v>0</v>
      </c>
      <c r="C18" s="123">
        <f>'Matrículas Promoción'!C17</f>
        <v>0</v>
      </c>
      <c r="D18" s="123">
        <f>'Matrículas Promoción'!E17</f>
        <v>0</v>
      </c>
      <c r="E18" s="330">
        <f>+'FASE 1'!N23</f>
        <v>0</v>
      </c>
      <c r="F18" s="322">
        <f>+'FASE 2'!N23</f>
        <v>0</v>
      </c>
      <c r="G18" s="327">
        <f t="shared" si="0"/>
        <v>0</v>
      </c>
    </row>
    <row r="19" spans="2:7" ht="15.95" customHeight="1" x14ac:dyDescent="0.2">
      <c r="B19" s="122">
        <f>'Matrículas Promoción'!A18</f>
        <v>0</v>
      </c>
      <c r="C19" s="123">
        <f>'Matrículas Promoción'!C18</f>
        <v>0</v>
      </c>
      <c r="D19" s="123">
        <f>'Matrículas Promoción'!E18</f>
        <v>0</v>
      </c>
      <c r="E19" s="330">
        <f>+'FASE 1'!N24</f>
        <v>0</v>
      </c>
      <c r="F19" s="322">
        <f>+'FASE 2'!N24</f>
        <v>0</v>
      </c>
      <c r="G19" s="327">
        <f t="shared" si="0"/>
        <v>0</v>
      </c>
    </row>
    <row r="20" spans="2:7" ht="15.95" customHeight="1" x14ac:dyDescent="0.2">
      <c r="B20" s="122">
        <f>'Matrículas Promoción'!A19</f>
        <v>0</v>
      </c>
      <c r="C20" s="123">
        <f>'Matrículas Promoción'!C19</f>
        <v>0</v>
      </c>
      <c r="D20" s="123">
        <f>'Matrículas Promoción'!E19</f>
        <v>0</v>
      </c>
      <c r="E20" s="330">
        <f>+'FASE 1'!N25</f>
        <v>0</v>
      </c>
      <c r="F20" s="322">
        <f>+'FASE 2'!N25</f>
        <v>0</v>
      </c>
      <c r="G20" s="327">
        <f t="shared" si="0"/>
        <v>0</v>
      </c>
    </row>
    <row r="21" spans="2:7" ht="15.95" customHeight="1" x14ac:dyDescent="0.2">
      <c r="B21" s="122">
        <f>'Matrículas Promoción'!A20</f>
        <v>0</v>
      </c>
      <c r="C21" s="123">
        <f>'Matrículas Promoción'!C20</f>
        <v>0</v>
      </c>
      <c r="D21" s="123">
        <f>'Matrículas Promoción'!E20</f>
        <v>0</v>
      </c>
      <c r="E21" s="330">
        <f>+'FASE 1'!N26</f>
        <v>0</v>
      </c>
      <c r="F21" s="322">
        <f>+'FASE 2'!N26</f>
        <v>0</v>
      </c>
      <c r="G21" s="327">
        <f t="shared" si="0"/>
        <v>0</v>
      </c>
    </row>
    <row r="22" spans="2:7" ht="15.95" customHeight="1" x14ac:dyDescent="0.2">
      <c r="B22" s="122">
        <f>'Matrículas Promoción'!A21</f>
        <v>0</v>
      </c>
      <c r="C22" s="123">
        <f>'Matrículas Promoción'!C21</f>
        <v>0</v>
      </c>
      <c r="D22" s="123">
        <f>'Matrículas Promoción'!E21</f>
        <v>0</v>
      </c>
      <c r="E22" s="330">
        <f>+'FASE 1'!N27</f>
        <v>0</v>
      </c>
      <c r="F22" s="322">
        <f>+'FASE 2'!N27</f>
        <v>0</v>
      </c>
      <c r="G22" s="327">
        <f t="shared" si="0"/>
        <v>0</v>
      </c>
    </row>
    <row r="23" spans="2:7" ht="15.95" customHeight="1" x14ac:dyDescent="0.2">
      <c r="B23" s="122">
        <f>'Matrículas Promoción'!A22</f>
        <v>0</v>
      </c>
      <c r="C23" s="123">
        <f>'Matrículas Promoción'!C22</f>
        <v>0</v>
      </c>
      <c r="D23" s="123">
        <f>'Matrículas Promoción'!E22</f>
        <v>0</v>
      </c>
      <c r="E23" s="330">
        <f>+'FASE 1'!N28</f>
        <v>0</v>
      </c>
      <c r="F23" s="322">
        <f>+'FASE 2'!N28</f>
        <v>0</v>
      </c>
      <c r="G23" s="327">
        <f t="shared" si="0"/>
        <v>0</v>
      </c>
    </row>
    <row r="24" spans="2:7" ht="15.95" customHeight="1" x14ac:dyDescent="0.2">
      <c r="B24" s="122">
        <f>'Matrículas Promoción'!A23</f>
        <v>0</v>
      </c>
      <c r="C24" s="123">
        <f>'Matrículas Promoción'!C23</f>
        <v>0</v>
      </c>
      <c r="D24" s="123">
        <f>'Matrículas Promoción'!E23</f>
        <v>0</v>
      </c>
      <c r="E24" s="330">
        <f>+'FASE 1'!N29</f>
        <v>0</v>
      </c>
      <c r="F24" s="322">
        <f>+'FASE 2'!N29</f>
        <v>0</v>
      </c>
      <c r="G24" s="327">
        <f t="shared" si="0"/>
        <v>0</v>
      </c>
    </row>
    <row r="25" spans="2:7" ht="15.95" customHeight="1" x14ac:dyDescent="0.2">
      <c r="B25" s="122">
        <f>'Matrículas Promoción'!A24</f>
        <v>0</v>
      </c>
      <c r="C25" s="123">
        <f>'Matrículas Promoción'!C24</f>
        <v>0</v>
      </c>
      <c r="D25" s="123">
        <f>'Matrículas Promoción'!E24</f>
        <v>0</v>
      </c>
      <c r="E25" s="330">
        <f>+'FASE 1'!N30</f>
        <v>0</v>
      </c>
      <c r="F25" s="322">
        <f>+'FASE 2'!N30</f>
        <v>0</v>
      </c>
      <c r="G25" s="327">
        <f t="shared" si="0"/>
        <v>0</v>
      </c>
    </row>
    <row r="26" spans="2:7" ht="15.95" customHeight="1" x14ac:dyDescent="0.2">
      <c r="B26" s="122">
        <f>'Matrículas Promoción'!A25</f>
        <v>0</v>
      </c>
      <c r="C26" s="123">
        <f>'Matrículas Promoción'!C25</f>
        <v>0</v>
      </c>
      <c r="D26" s="123">
        <f>'Matrículas Promoción'!E25</f>
        <v>0</v>
      </c>
      <c r="E26" s="330">
        <f>+'FASE 1'!N31</f>
        <v>0</v>
      </c>
      <c r="F26" s="322">
        <f>+'FASE 2'!N31</f>
        <v>0</v>
      </c>
      <c r="G26" s="327">
        <f t="shared" si="0"/>
        <v>0</v>
      </c>
    </row>
    <row r="27" spans="2:7" ht="15.95" customHeight="1" x14ac:dyDescent="0.2">
      <c r="B27" s="122">
        <f>'Matrículas Promoción'!A26</f>
        <v>0</v>
      </c>
      <c r="C27" s="123">
        <f>'Matrículas Promoción'!C26</f>
        <v>0</v>
      </c>
      <c r="D27" s="123">
        <f>'Matrículas Promoción'!E26</f>
        <v>0</v>
      </c>
      <c r="E27" s="330">
        <f>+'FASE 1'!N32</f>
        <v>0</v>
      </c>
      <c r="F27" s="322">
        <f>+'FASE 2'!N32</f>
        <v>0</v>
      </c>
      <c r="G27" s="327">
        <f t="shared" si="0"/>
        <v>0</v>
      </c>
    </row>
    <row r="28" spans="2:7" ht="15.95" customHeight="1" x14ac:dyDescent="0.2">
      <c r="B28" s="122">
        <f>'Matrículas Promoción'!A27</f>
        <v>0</v>
      </c>
      <c r="C28" s="123">
        <f>'Matrículas Promoción'!C27</f>
        <v>0</v>
      </c>
      <c r="D28" s="123">
        <f>'Matrículas Promoción'!E27</f>
        <v>0</v>
      </c>
      <c r="E28" s="330">
        <f>+'FASE 1'!N33</f>
        <v>0</v>
      </c>
      <c r="F28" s="322">
        <f>+'FASE 2'!N33</f>
        <v>0</v>
      </c>
      <c r="G28" s="327">
        <f t="shared" si="0"/>
        <v>0</v>
      </c>
    </row>
    <row r="29" spans="2:7" ht="15.95" customHeight="1" x14ac:dyDescent="0.2">
      <c r="B29" s="122">
        <f>'Matrículas Promoción'!A28</f>
        <v>0</v>
      </c>
      <c r="C29" s="123">
        <f>'Matrículas Promoción'!C28</f>
        <v>0</v>
      </c>
      <c r="D29" s="123">
        <f>'Matrículas Promoción'!E28</f>
        <v>0</v>
      </c>
      <c r="E29" s="330">
        <f>+'FASE 1'!N34</f>
        <v>0</v>
      </c>
      <c r="F29" s="322">
        <f>+'FASE 2'!N34</f>
        <v>0</v>
      </c>
      <c r="G29" s="327">
        <f t="shared" si="0"/>
        <v>0</v>
      </c>
    </row>
    <row r="30" spans="2:7" ht="15.95" customHeight="1" x14ac:dyDescent="0.2">
      <c r="B30" s="122">
        <f>'Matrículas Promoción'!A29</f>
        <v>0</v>
      </c>
      <c r="C30" s="123">
        <f>'Matrículas Promoción'!C29</f>
        <v>0</v>
      </c>
      <c r="D30" s="123">
        <f>'Matrículas Promoción'!E29</f>
        <v>0</v>
      </c>
      <c r="E30" s="330">
        <f>+'FASE 1'!N35</f>
        <v>0</v>
      </c>
      <c r="F30" s="322">
        <f>+'FASE 2'!N35</f>
        <v>0</v>
      </c>
      <c r="G30" s="327">
        <f t="shared" si="0"/>
        <v>0</v>
      </c>
    </row>
    <row r="31" spans="2:7" ht="15.95" customHeight="1" x14ac:dyDescent="0.2">
      <c r="B31" s="122">
        <f>'Matrículas Promoción'!A30</f>
        <v>0</v>
      </c>
      <c r="C31" s="123">
        <f>'Matrículas Promoción'!C30</f>
        <v>0</v>
      </c>
      <c r="D31" s="123">
        <f>'Matrículas Promoción'!E30</f>
        <v>0</v>
      </c>
      <c r="E31" s="330">
        <f>+'FASE 1'!N36</f>
        <v>0</v>
      </c>
      <c r="F31" s="322">
        <f>+'FASE 2'!N36</f>
        <v>0</v>
      </c>
      <c r="G31" s="327">
        <f t="shared" si="0"/>
        <v>0</v>
      </c>
    </row>
    <row r="32" spans="2:7" ht="15.95" customHeight="1" x14ac:dyDescent="0.2">
      <c r="B32" s="122">
        <f>'Matrículas Promoción'!A31</f>
        <v>0</v>
      </c>
      <c r="C32" s="123">
        <f>'Matrículas Promoción'!C31</f>
        <v>0</v>
      </c>
      <c r="D32" s="123">
        <f>'Matrículas Promoción'!E31</f>
        <v>0</v>
      </c>
      <c r="E32" s="330">
        <f>+'FASE 1'!N37</f>
        <v>0</v>
      </c>
      <c r="F32" s="322">
        <f>+'FASE 2'!N37</f>
        <v>0</v>
      </c>
      <c r="G32" s="327">
        <f t="shared" si="0"/>
        <v>0</v>
      </c>
    </row>
    <row r="33" spans="2:7" ht="15.95" customHeight="1" x14ac:dyDescent="0.2">
      <c r="B33" s="223">
        <f>'Matrículas Promoción'!A32</f>
        <v>0</v>
      </c>
      <c r="C33" s="224">
        <f>'Matrículas Promoción'!C32</f>
        <v>0</v>
      </c>
      <c r="D33" s="224">
        <f>'Matrículas Promoción'!E32</f>
        <v>0</v>
      </c>
      <c r="E33" s="331">
        <f>+'FASE 1'!N38</f>
        <v>0</v>
      </c>
      <c r="F33" s="323">
        <f>+'FASE 2'!N38</f>
        <v>0</v>
      </c>
      <c r="G33" s="327">
        <f t="shared" si="0"/>
        <v>0</v>
      </c>
    </row>
    <row r="34" spans="2:7" ht="15.95" customHeight="1" x14ac:dyDescent="0.2">
      <c r="B34" s="122">
        <f>'Matrículas Promoción'!A33</f>
        <v>0</v>
      </c>
      <c r="C34" s="123">
        <f>'Matrículas Promoción'!C33</f>
        <v>0</v>
      </c>
      <c r="D34" s="123">
        <f>'Matrículas Promoción'!E33</f>
        <v>0</v>
      </c>
      <c r="E34" s="330">
        <f>+'FASE 1'!N39</f>
        <v>0</v>
      </c>
      <c r="F34" s="322">
        <f>+'FASE 2'!N39</f>
        <v>0</v>
      </c>
      <c r="G34" s="327">
        <f t="shared" si="0"/>
        <v>0</v>
      </c>
    </row>
    <row r="35" spans="2:7" ht="15.95" customHeight="1" x14ac:dyDescent="0.2">
      <c r="B35" s="122">
        <f>'Matrículas Promoción'!A34</f>
        <v>0</v>
      </c>
      <c r="C35" s="123">
        <f>'Matrículas Promoción'!C34</f>
        <v>0</v>
      </c>
      <c r="D35" s="123">
        <f>'Matrículas Promoción'!E34</f>
        <v>0</v>
      </c>
      <c r="E35" s="330">
        <f>+'FASE 1'!N40</f>
        <v>0</v>
      </c>
      <c r="F35" s="322">
        <f>+'FASE 2'!N40</f>
        <v>0</v>
      </c>
      <c r="G35" s="327">
        <f t="shared" si="0"/>
        <v>0</v>
      </c>
    </row>
    <row r="36" spans="2:7" ht="15.95" customHeight="1" x14ac:dyDescent="0.2">
      <c r="B36" s="122">
        <f>'Matrículas Promoción'!A35</f>
        <v>0</v>
      </c>
      <c r="C36" s="123">
        <f>'Matrículas Promoción'!C35</f>
        <v>0</v>
      </c>
      <c r="D36" s="123">
        <f>'Matrículas Promoción'!E35</f>
        <v>0</v>
      </c>
      <c r="E36" s="330">
        <f>+'FASE 1'!N41</f>
        <v>0</v>
      </c>
      <c r="F36" s="322">
        <f>+'FASE 2'!N41</f>
        <v>0</v>
      </c>
      <c r="G36" s="327">
        <f t="shared" si="0"/>
        <v>0</v>
      </c>
    </row>
    <row r="37" spans="2:7" ht="15.95" customHeight="1" x14ac:dyDescent="0.2">
      <c r="B37" s="122">
        <f>'Matrículas Promoción'!A36</f>
        <v>0</v>
      </c>
      <c r="C37" s="123">
        <f>'Matrículas Promoción'!C36</f>
        <v>0</v>
      </c>
      <c r="D37" s="123">
        <f>'Matrículas Promoción'!E36</f>
        <v>0</v>
      </c>
      <c r="E37" s="330">
        <f>+'FASE 1'!N42</f>
        <v>0</v>
      </c>
      <c r="F37" s="322">
        <f>+'FASE 2'!N42</f>
        <v>0</v>
      </c>
      <c r="G37" s="327">
        <f t="shared" si="0"/>
        <v>0</v>
      </c>
    </row>
    <row r="38" spans="2:7" ht="15.95" customHeight="1" x14ac:dyDescent="0.2">
      <c r="B38" s="122">
        <f>'Matrículas Promoción'!A37</f>
        <v>0</v>
      </c>
      <c r="C38" s="123">
        <f>'Matrículas Promoción'!C37</f>
        <v>0</v>
      </c>
      <c r="D38" s="123">
        <f>'Matrículas Promoción'!E37</f>
        <v>0</v>
      </c>
      <c r="E38" s="330">
        <f>+'FASE 1'!N43</f>
        <v>0</v>
      </c>
      <c r="F38" s="322">
        <f>+'FASE 2'!N43</f>
        <v>0</v>
      </c>
      <c r="G38" s="327">
        <f t="shared" si="0"/>
        <v>0</v>
      </c>
    </row>
    <row r="39" spans="2:7" ht="15.95" customHeight="1" x14ac:dyDescent="0.2">
      <c r="B39" s="122">
        <f>'Matrículas Promoción'!A38</f>
        <v>0</v>
      </c>
      <c r="C39" s="123">
        <f>'Matrículas Promoción'!C38</f>
        <v>0</v>
      </c>
      <c r="D39" s="123">
        <f>'Matrículas Promoción'!E38</f>
        <v>0</v>
      </c>
      <c r="E39" s="330">
        <f>+'FASE 1'!N44</f>
        <v>0</v>
      </c>
      <c r="F39" s="322">
        <f>+'FASE 2'!N44</f>
        <v>0</v>
      </c>
      <c r="G39" s="327">
        <f t="shared" si="0"/>
        <v>0</v>
      </c>
    </row>
    <row r="40" spans="2:7" ht="15.95" customHeight="1" x14ac:dyDescent="0.2">
      <c r="B40" s="122">
        <f>'Matrículas Promoción'!A39</f>
        <v>0</v>
      </c>
      <c r="C40" s="123">
        <f>'Matrículas Promoción'!C39</f>
        <v>0</v>
      </c>
      <c r="D40" s="123">
        <f>'Matrículas Promoción'!E39</f>
        <v>0</v>
      </c>
      <c r="E40" s="330">
        <f>+'FASE 1'!N45</f>
        <v>0</v>
      </c>
      <c r="F40" s="322">
        <f>+'FASE 2'!N45</f>
        <v>0</v>
      </c>
      <c r="G40" s="327">
        <f t="shared" si="0"/>
        <v>0</v>
      </c>
    </row>
    <row r="41" spans="2:7" ht="15.95" customHeight="1" x14ac:dyDescent="0.2">
      <c r="B41" s="122">
        <f>'Matrículas Promoción'!A40</f>
        <v>0</v>
      </c>
      <c r="C41" s="123">
        <f>'Matrículas Promoción'!C40</f>
        <v>0</v>
      </c>
      <c r="D41" s="123">
        <f>'Matrículas Promoción'!E40</f>
        <v>0</v>
      </c>
      <c r="E41" s="330">
        <f>+'FASE 1'!N46</f>
        <v>0</v>
      </c>
      <c r="F41" s="322">
        <f>+'FASE 2'!N46</f>
        <v>0</v>
      </c>
      <c r="G41" s="327">
        <f t="shared" si="0"/>
        <v>0</v>
      </c>
    </row>
    <row r="42" spans="2:7" ht="15.95" customHeight="1" x14ac:dyDescent="0.2">
      <c r="B42" s="122">
        <f>'Matrículas Promoción'!A41</f>
        <v>0</v>
      </c>
      <c r="C42" s="123">
        <f>'Matrículas Promoción'!C41</f>
        <v>0</v>
      </c>
      <c r="D42" s="123">
        <f>'Matrículas Promoción'!E41</f>
        <v>0</v>
      </c>
      <c r="E42" s="330">
        <f>+'FASE 1'!N47</f>
        <v>0</v>
      </c>
      <c r="F42" s="322">
        <f>+'FASE 2'!N47</f>
        <v>0</v>
      </c>
      <c r="G42" s="327">
        <f t="shared" si="0"/>
        <v>0</v>
      </c>
    </row>
    <row r="43" spans="2:7" ht="15.95" customHeight="1" thickBot="1" x14ac:dyDescent="0.25">
      <c r="B43" s="124">
        <f>'Matrículas Promoción'!A42</f>
        <v>0</v>
      </c>
      <c r="C43" s="125">
        <f>'Matrículas Promoción'!C42</f>
        <v>0</v>
      </c>
      <c r="D43" s="125">
        <f>'Matrículas Promoción'!E42</f>
        <v>0</v>
      </c>
      <c r="E43" s="332">
        <f>+'FASE 1'!N48</f>
        <v>0</v>
      </c>
      <c r="F43" s="324">
        <f>+'FASE 2'!N48</f>
        <v>0</v>
      </c>
      <c r="G43" s="328">
        <f t="shared" si="0"/>
        <v>0</v>
      </c>
    </row>
    <row r="44" spans="2:7" ht="13.5" thickTop="1" x14ac:dyDescent="0.2"/>
  </sheetData>
  <mergeCells count="1">
    <mergeCell ref="B1:G2"/>
  </mergeCells>
  <pageMargins left="0.27559055118110237" right="0.23622047244094491" top="1.8897637795275593" bottom="0.39370078740157483" header="0.43307086614173229" footer="0"/>
  <pageSetup paperSize="9" scale="97" orientation="portrait" horizontalDpi="4294967292" r:id="rId1"/>
  <headerFooter alignWithMargins="0">
    <oddHeader>&amp;L&amp;G&amp;C&amp;"Arial Black,Cursiva"&amp;14
VI RAID Sierra de la Mosca y
Llanos de Sierra de Fuentes 2012
CETP&amp;R&amp;G
&amp;"Arial Black,Normal"&amp;11&amp;D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zoomScaleNormal="100" zoomScaleSheetLayoutView="100" zoomScalePageLayoutView="90" workbookViewId="0">
      <selection activeCell="C30" sqref="C30"/>
    </sheetView>
  </sheetViews>
  <sheetFormatPr baseColWidth="10" defaultRowHeight="12.75" x14ac:dyDescent="0.2"/>
  <cols>
    <col min="1" max="1" width="18.85546875" style="278" customWidth="1"/>
    <col min="2" max="2" width="13.5703125" style="278" customWidth="1"/>
    <col min="3" max="4" width="30.7109375" style="255" customWidth="1"/>
    <col min="5" max="5" width="33" style="255" customWidth="1"/>
    <col min="6" max="16384" width="11.42578125" style="255"/>
  </cols>
  <sheetData>
    <row r="1" spans="1:5" ht="50.1" customHeight="1" thickTop="1" thickBot="1" x14ac:dyDescent="0.25">
      <c r="A1" s="424" t="s">
        <v>59</v>
      </c>
      <c r="B1" s="425"/>
      <c r="C1" s="425"/>
      <c r="D1" s="425"/>
      <c r="E1" s="426"/>
    </row>
    <row r="2" spans="1:5" ht="24.95" customHeight="1" thickTop="1" x14ac:dyDescent="0.2">
      <c r="A2" s="427" t="s">
        <v>9</v>
      </c>
      <c r="B2" s="429" t="s">
        <v>5</v>
      </c>
      <c r="C2" s="427" t="s">
        <v>0</v>
      </c>
      <c r="D2" s="427" t="s">
        <v>1</v>
      </c>
      <c r="E2" s="427" t="s">
        <v>6</v>
      </c>
    </row>
    <row r="3" spans="1:5" ht="13.5" thickBot="1" x14ac:dyDescent="0.25">
      <c r="A3" s="428"/>
      <c r="B3" s="430"/>
      <c r="C3" s="428"/>
      <c r="D3" s="428"/>
      <c r="E3" s="428"/>
    </row>
    <row r="4" spans="1:5" ht="30" customHeight="1" thickTop="1" x14ac:dyDescent="0.25">
      <c r="A4" s="257"/>
      <c r="B4" s="258">
        <v>0.45833333333333331</v>
      </c>
      <c r="C4" s="259">
        <v>0</v>
      </c>
      <c r="D4" s="259">
        <v>0</v>
      </c>
      <c r="E4" s="260"/>
    </row>
    <row r="5" spans="1:5" ht="30" customHeight="1" x14ac:dyDescent="0.25">
      <c r="A5" s="261"/>
      <c r="B5" s="262">
        <v>0.45833333333333331</v>
      </c>
      <c r="C5" s="263">
        <v>0</v>
      </c>
      <c r="D5" s="263">
        <v>0</v>
      </c>
      <c r="E5" s="264"/>
    </row>
    <row r="6" spans="1:5" ht="30" customHeight="1" x14ac:dyDescent="0.25">
      <c r="A6" s="261"/>
      <c r="B6" s="262">
        <v>0.45833333333333331</v>
      </c>
      <c r="C6" s="263">
        <v>0</v>
      </c>
      <c r="D6" s="263">
        <v>0</v>
      </c>
      <c r="E6" s="264"/>
    </row>
    <row r="7" spans="1:5" ht="30" customHeight="1" x14ac:dyDescent="0.25">
      <c r="A7" s="261"/>
      <c r="B7" s="262">
        <v>0.45833333333333331</v>
      </c>
      <c r="C7" s="263">
        <v>0</v>
      </c>
      <c r="D7" s="263">
        <v>0</v>
      </c>
      <c r="E7" s="264"/>
    </row>
    <row r="8" spans="1:5" ht="30" customHeight="1" x14ac:dyDescent="0.25">
      <c r="A8" s="261"/>
      <c r="B8" s="262">
        <v>0.45833333333333331</v>
      </c>
      <c r="C8" s="263">
        <v>0</v>
      </c>
      <c r="D8" s="263">
        <v>0</v>
      </c>
      <c r="E8" s="264"/>
    </row>
    <row r="9" spans="1:5" ht="30" customHeight="1" x14ac:dyDescent="0.25">
      <c r="A9" s="261"/>
      <c r="B9" s="262">
        <v>0.45833333333333331</v>
      </c>
      <c r="C9" s="263">
        <v>0</v>
      </c>
      <c r="D9" s="263">
        <v>0</v>
      </c>
      <c r="E9" s="264"/>
    </row>
    <row r="10" spans="1:5" ht="30" customHeight="1" x14ac:dyDescent="0.25">
      <c r="A10" s="261"/>
      <c r="B10" s="262">
        <v>0.45833333333333331</v>
      </c>
      <c r="C10" s="263">
        <v>0</v>
      </c>
      <c r="D10" s="263">
        <v>0</v>
      </c>
      <c r="E10" s="264"/>
    </row>
    <row r="11" spans="1:5" ht="30" customHeight="1" x14ac:dyDescent="0.25">
      <c r="A11" s="261"/>
      <c r="B11" s="262">
        <v>0.45833333333333331</v>
      </c>
      <c r="C11" s="263">
        <v>0</v>
      </c>
      <c r="D11" s="263">
        <v>0</v>
      </c>
      <c r="E11" s="265"/>
    </row>
    <row r="12" spans="1:5" ht="30" customHeight="1" x14ac:dyDescent="0.25">
      <c r="A12" s="261"/>
      <c r="B12" s="262">
        <v>0.45833333333333331</v>
      </c>
      <c r="C12" s="263">
        <v>0</v>
      </c>
      <c r="D12" s="263">
        <v>0</v>
      </c>
      <c r="E12" s="264"/>
    </row>
    <row r="13" spans="1:5" ht="30" customHeight="1" x14ac:dyDescent="0.25">
      <c r="A13" s="261"/>
      <c r="B13" s="262">
        <v>0.45833333333333331</v>
      </c>
      <c r="C13" s="263">
        <v>0</v>
      </c>
      <c r="D13" s="263">
        <v>0</v>
      </c>
      <c r="E13" s="264"/>
    </row>
    <row r="14" spans="1:5" ht="30" customHeight="1" x14ac:dyDescent="0.25">
      <c r="A14" s="261"/>
      <c r="B14" s="262">
        <v>0.45833333333333331</v>
      </c>
      <c r="C14" s="263">
        <v>0</v>
      </c>
      <c r="D14" s="263">
        <v>0</v>
      </c>
      <c r="E14" s="264"/>
    </row>
    <row r="15" spans="1:5" ht="30" customHeight="1" x14ac:dyDescent="0.25">
      <c r="A15" s="261"/>
      <c r="B15" s="262">
        <v>0.45833333333333331</v>
      </c>
      <c r="C15" s="263">
        <v>0</v>
      </c>
      <c r="D15" s="263">
        <v>0</v>
      </c>
      <c r="E15" s="264"/>
    </row>
    <row r="16" spans="1:5" ht="30" customHeight="1" x14ac:dyDescent="0.25">
      <c r="A16" s="261"/>
      <c r="B16" s="262">
        <v>0.45833333333333331</v>
      </c>
      <c r="C16" s="263">
        <v>0</v>
      </c>
      <c r="D16" s="263">
        <v>0</v>
      </c>
      <c r="E16" s="264"/>
    </row>
    <row r="17" spans="1:5" ht="30" customHeight="1" x14ac:dyDescent="0.25">
      <c r="A17" s="261"/>
      <c r="B17" s="262">
        <v>0.45833333333333331</v>
      </c>
      <c r="C17" s="263">
        <v>0</v>
      </c>
      <c r="D17" s="263">
        <v>0</v>
      </c>
      <c r="E17" s="264"/>
    </row>
    <row r="18" spans="1:5" ht="30" customHeight="1" x14ac:dyDescent="0.25">
      <c r="A18" s="261"/>
      <c r="B18" s="262">
        <v>0.45833333333333331</v>
      </c>
      <c r="C18" s="263">
        <v>0</v>
      </c>
      <c r="D18" s="263">
        <v>0</v>
      </c>
      <c r="E18" s="264"/>
    </row>
    <row r="19" spans="1:5" ht="30" customHeight="1" x14ac:dyDescent="0.25">
      <c r="A19" s="261"/>
      <c r="B19" s="262">
        <v>0.45833333333333331</v>
      </c>
      <c r="C19" s="263">
        <v>0</v>
      </c>
      <c r="D19" s="263">
        <v>0</v>
      </c>
      <c r="E19" s="264"/>
    </row>
    <row r="20" spans="1:5" ht="30" customHeight="1" x14ac:dyDescent="0.25">
      <c r="A20" s="261"/>
      <c r="B20" s="262">
        <v>0.45833333333333331</v>
      </c>
      <c r="C20" s="263">
        <v>0</v>
      </c>
      <c r="D20" s="263">
        <v>0</v>
      </c>
      <c r="E20" s="265"/>
    </row>
    <row r="21" spans="1:5" ht="30" customHeight="1" x14ac:dyDescent="0.25">
      <c r="A21" s="261"/>
      <c r="B21" s="262">
        <v>0.45833333333333331</v>
      </c>
      <c r="C21" s="263">
        <v>0</v>
      </c>
      <c r="D21" s="263">
        <v>0</v>
      </c>
      <c r="E21" s="264"/>
    </row>
    <row r="22" spans="1:5" ht="30" customHeight="1" x14ac:dyDescent="0.25">
      <c r="A22" s="261"/>
      <c r="B22" s="262">
        <v>0.45833333333333331</v>
      </c>
      <c r="C22" s="263">
        <v>0</v>
      </c>
      <c r="D22" s="263">
        <v>0</v>
      </c>
      <c r="E22" s="265"/>
    </row>
    <row r="23" spans="1:5" ht="30" customHeight="1" x14ac:dyDescent="0.25">
      <c r="A23" s="261"/>
      <c r="B23" s="262">
        <v>0.45833333333333331</v>
      </c>
      <c r="C23" s="263">
        <v>0</v>
      </c>
      <c r="D23" s="263">
        <v>0</v>
      </c>
      <c r="E23" s="265"/>
    </row>
    <row r="24" spans="1:5" ht="30" customHeight="1" x14ac:dyDescent="0.25">
      <c r="A24" s="261"/>
      <c r="B24" s="262">
        <v>0.45833333333333331</v>
      </c>
      <c r="C24" s="263">
        <v>0</v>
      </c>
      <c r="D24" s="263">
        <v>0</v>
      </c>
      <c r="E24" s="265"/>
    </row>
    <row r="25" spans="1:5" ht="30" customHeight="1" x14ac:dyDescent="0.25">
      <c r="A25" s="261"/>
      <c r="B25" s="262">
        <v>0.45833333333333331</v>
      </c>
      <c r="C25" s="263">
        <v>0</v>
      </c>
      <c r="D25" s="263">
        <v>0</v>
      </c>
      <c r="E25" s="265"/>
    </row>
    <row r="26" spans="1:5" ht="30" customHeight="1" x14ac:dyDescent="0.25">
      <c r="A26" s="261"/>
      <c r="B26" s="262">
        <v>0.45833333333333331</v>
      </c>
      <c r="C26" s="263">
        <v>0</v>
      </c>
      <c r="D26" s="263">
        <v>0</v>
      </c>
      <c r="E26" s="265"/>
    </row>
    <row r="27" spans="1:5" ht="30" customHeight="1" x14ac:dyDescent="0.25">
      <c r="A27" s="261"/>
      <c r="B27" s="262">
        <v>0.45833333333333331</v>
      </c>
      <c r="C27" s="263">
        <v>0</v>
      </c>
      <c r="D27" s="263">
        <v>0</v>
      </c>
      <c r="E27" s="265"/>
    </row>
    <row r="28" spans="1:5" ht="30" customHeight="1" x14ac:dyDescent="0.25">
      <c r="A28" s="261"/>
      <c r="B28" s="262">
        <v>0.45833333333333331</v>
      </c>
      <c r="C28" s="263">
        <v>0</v>
      </c>
      <c r="D28" s="263">
        <v>0</v>
      </c>
      <c r="E28" s="265"/>
    </row>
    <row r="29" spans="1:5" ht="30" customHeight="1" x14ac:dyDescent="0.25">
      <c r="A29" s="261"/>
      <c r="B29" s="262">
        <v>0.45833333333333331</v>
      </c>
      <c r="C29" s="263">
        <v>0</v>
      </c>
      <c r="D29" s="263">
        <v>0</v>
      </c>
      <c r="E29" s="265"/>
    </row>
    <row r="30" spans="1:5" ht="30" customHeight="1" x14ac:dyDescent="0.25">
      <c r="A30" s="266"/>
      <c r="B30" s="267">
        <v>0.45833333333333331</v>
      </c>
      <c r="C30" s="268">
        <v>0</v>
      </c>
      <c r="D30" s="268">
        <v>0</v>
      </c>
      <c r="E30" s="269"/>
    </row>
    <row r="31" spans="1:5" ht="30" customHeight="1" x14ac:dyDescent="0.25">
      <c r="A31" s="261"/>
      <c r="B31" s="262">
        <v>0.45833333333333331</v>
      </c>
      <c r="C31" s="263">
        <v>0</v>
      </c>
      <c r="D31" s="263">
        <v>0</v>
      </c>
      <c r="E31" s="265"/>
    </row>
    <row r="32" spans="1:5" ht="30" customHeight="1" x14ac:dyDescent="0.25">
      <c r="A32" s="261"/>
      <c r="B32" s="262">
        <v>0.45833333333333331</v>
      </c>
      <c r="C32" s="263">
        <v>0</v>
      </c>
      <c r="D32" s="263">
        <v>0</v>
      </c>
      <c r="E32" s="265"/>
    </row>
    <row r="33" spans="1:5" ht="30" customHeight="1" thickBot="1" x14ac:dyDescent="0.3">
      <c r="A33" s="270"/>
      <c r="B33" s="271">
        <v>0.45833333333333331</v>
      </c>
      <c r="C33" s="272">
        <v>0</v>
      </c>
      <c r="D33" s="272">
        <v>0</v>
      </c>
      <c r="E33" s="273"/>
    </row>
    <row r="34" spans="1:5" ht="30" customHeight="1" thickTop="1" x14ac:dyDescent="0.2">
      <c r="A34" s="274"/>
      <c r="B34" s="275"/>
      <c r="C34" s="276"/>
      <c r="D34" s="276"/>
      <c r="E34" s="277"/>
    </row>
    <row r="35" spans="1:5" ht="30" customHeight="1" x14ac:dyDescent="0.2">
      <c r="A35" s="274"/>
      <c r="B35" s="275"/>
      <c r="C35" s="276"/>
      <c r="D35" s="276"/>
      <c r="E35" s="277"/>
    </row>
    <row r="36" spans="1:5" ht="30" customHeight="1" x14ac:dyDescent="0.2">
      <c r="A36" s="274"/>
      <c r="B36" s="275"/>
      <c r="C36" s="276"/>
      <c r="D36" s="276"/>
      <c r="E36" s="277"/>
    </row>
    <row r="37" spans="1:5" ht="30" customHeight="1" x14ac:dyDescent="0.2">
      <c r="A37" s="274"/>
      <c r="B37" s="275"/>
      <c r="C37" s="276"/>
      <c r="D37" s="276"/>
      <c r="E37" s="277"/>
    </row>
    <row r="38" spans="1:5" x14ac:dyDescent="0.2">
      <c r="A38" s="274"/>
      <c r="B38" s="275"/>
      <c r="C38" s="276"/>
      <c r="D38" s="276"/>
      <c r="E38" s="277"/>
    </row>
    <row r="39" spans="1:5" x14ac:dyDescent="0.2">
      <c r="A39" s="274"/>
      <c r="B39" s="275"/>
      <c r="C39" s="276"/>
      <c r="D39" s="276"/>
      <c r="E39" s="277"/>
    </row>
    <row r="40" spans="1:5" x14ac:dyDescent="0.2">
      <c r="A40" s="274"/>
      <c r="B40" s="275"/>
      <c r="C40" s="276"/>
      <c r="D40" s="276"/>
      <c r="E40" s="277"/>
    </row>
    <row r="41" spans="1:5" x14ac:dyDescent="0.2">
      <c r="A41" s="274"/>
      <c r="B41" s="275"/>
      <c r="C41" s="276"/>
      <c r="D41" s="276"/>
      <c r="E41" s="277"/>
    </row>
    <row r="42" spans="1:5" x14ac:dyDescent="0.2">
      <c r="A42" s="274"/>
      <c r="B42" s="275"/>
      <c r="C42" s="276"/>
      <c r="D42" s="276"/>
      <c r="E42" s="277"/>
    </row>
    <row r="43" spans="1:5" x14ac:dyDescent="0.2">
      <c r="A43" s="274"/>
      <c r="B43" s="275"/>
      <c r="C43" s="276"/>
      <c r="D43" s="276"/>
      <c r="E43" s="277"/>
    </row>
  </sheetData>
  <mergeCells count="6">
    <mergeCell ref="A1:E1"/>
    <mergeCell ref="A2:A3"/>
    <mergeCell ref="B2:B3"/>
    <mergeCell ref="C2:C3"/>
    <mergeCell ref="D2:D3"/>
    <mergeCell ref="E2:E3"/>
  </mergeCells>
  <printOptions horizontalCentered="1"/>
  <pageMargins left="0.23622047244094491" right="0.19685039370078741" top="1.5748031496062993" bottom="0.15748031496062992" header="0.47244094488188981" footer="0"/>
  <pageSetup paperSize="9" scale="72" orientation="portrait" r:id="rId1"/>
  <headerFooter alignWithMargins="0">
    <oddHeader xml:space="preserve">&amp;L&amp;G&amp;C&amp;"Arial,Negrita Cursiva"&amp;14
&amp;16V RAID Club Hípico el Corzo 2012&amp;R&amp;"Arial Black,Normal"&amp;12&amp;G
&amp;D 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zoomScaleNormal="100" zoomScaleSheetLayoutView="100" zoomScalePageLayoutView="90" workbookViewId="0">
      <selection activeCell="C30" sqref="C30"/>
    </sheetView>
  </sheetViews>
  <sheetFormatPr baseColWidth="10" defaultRowHeight="12.75" x14ac:dyDescent="0.2"/>
  <cols>
    <col min="1" max="1" width="19.28515625" style="278" customWidth="1"/>
    <col min="2" max="2" width="13.5703125" style="278" customWidth="1"/>
    <col min="3" max="3" width="34.140625" style="255" customWidth="1"/>
    <col min="4" max="4" width="29.28515625" style="255" customWidth="1"/>
    <col min="5" max="6" width="30.7109375" style="255" customWidth="1"/>
    <col min="7" max="16384" width="11.42578125" style="255"/>
  </cols>
  <sheetData>
    <row r="1" spans="1:6" ht="57" customHeight="1" thickTop="1" thickBot="1" x14ac:dyDescent="0.25">
      <c r="A1" s="424" t="s">
        <v>60</v>
      </c>
      <c r="B1" s="425"/>
      <c r="C1" s="425"/>
      <c r="D1" s="425"/>
      <c r="E1" s="425"/>
      <c r="F1" s="426"/>
    </row>
    <row r="2" spans="1:6" ht="24.75" customHeight="1" thickTop="1" x14ac:dyDescent="0.2">
      <c r="A2" s="427" t="s">
        <v>9</v>
      </c>
      <c r="B2" s="427" t="s">
        <v>5</v>
      </c>
      <c r="C2" s="427" t="s">
        <v>0</v>
      </c>
      <c r="D2" s="427" t="s">
        <v>1</v>
      </c>
      <c r="E2" s="427" t="s">
        <v>61</v>
      </c>
      <c r="F2" s="431" t="s">
        <v>62</v>
      </c>
    </row>
    <row r="3" spans="1:6" ht="45.75" customHeight="1" thickBot="1" x14ac:dyDescent="0.25">
      <c r="A3" s="428"/>
      <c r="B3" s="428"/>
      <c r="C3" s="428"/>
      <c r="D3" s="428"/>
      <c r="E3" s="428"/>
      <c r="F3" s="432"/>
    </row>
    <row r="4" spans="1:6" ht="30" customHeight="1" thickTop="1" x14ac:dyDescent="0.25">
      <c r="A4" s="257"/>
      <c r="B4" s="258">
        <v>0.45833333333333331</v>
      </c>
      <c r="C4" s="259">
        <v>0</v>
      </c>
      <c r="D4" s="259">
        <v>0</v>
      </c>
      <c r="E4" s="279"/>
      <c r="F4" s="280"/>
    </row>
    <row r="5" spans="1:6" ht="30" customHeight="1" x14ac:dyDescent="0.25">
      <c r="A5" s="261"/>
      <c r="B5" s="262">
        <v>0.45833333333333331</v>
      </c>
      <c r="C5" s="263">
        <v>0</v>
      </c>
      <c r="D5" s="263">
        <v>0</v>
      </c>
      <c r="E5" s="281"/>
      <c r="F5" s="282"/>
    </row>
    <row r="6" spans="1:6" ht="30" customHeight="1" x14ac:dyDescent="0.25">
      <c r="A6" s="261"/>
      <c r="B6" s="262">
        <v>0.45833333333333331</v>
      </c>
      <c r="C6" s="263">
        <v>0</v>
      </c>
      <c r="D6" s="263">
        <v>0</v>
      </c>
      <c r="E6" s="281"/>
      <c r="F6" s="283"/>
    </row>
    <row r="7" spans="1:6" ht="30" customHeight="1" x14ac:dyDescent="0.25">
      <c r="A7" s="261"/>
      <c r="B7" s="262">
        <v>0.45833333333333331</v>
      </c>
      <c r="C7" s="263">
        <v>0</v>
      </c>
      <c r="D7" s="263">
        <v>0</v>
      </c>
      <c r="E7" s="281"/>
      <c r="F7" s="282"/>
    </row>
    <row r="8" spans="1:6" ht="30" customHeight="1" x14ac:dyDescent="0.25">
      <c r="A8" s="261"/>
      <c r="B8" s="262">
        <v>0.45833333333333331</v>
      </c>
      <c r="C8" s="263">
        <v>0</v>
      </c>
      <c r="D8" s="263">
        <v>0</v>
      </c>
      <c r="E8" s="281"/>
      <c r="F8" s="282"/>
    </row>
    <row r="9" spans="1:6" ht="30" customHeight="1" x14ac:dyDescent="0.25">
      <c r="A9" s="261"/>
      <c r="B9" s="262">
        <v>0.45833333333333331</v>
      </c>
      <c r="C9" s="263">
        <v>0</v>
      </c>
      <c r="D9" s="263">
        <v>0</v>
      </c>
      <c r="E9" s="281"/>
      <c r="F9" s="282"/>
    </row>
    <row r="10" spans="1:6" ht="30" customHeight="1" x14ac:dyDescent="0.25">
      <c r="A10" s="261"/>
      <c r="B10" s="262">
        <v>0.45833333333333331</v>
      </c>
      <c r="C10" s="263">
        <v>0</v>
      </c>
      <c r="D10" s="263">
        <v>0</v>
      </c>
      <c r="E10" s="281"/>
      <c r="F10" s="282"/>
    </row>
    <row r="11" spans="1:6" ht="30" customHeight="1" x14ac:dyDescent="0.25">
      <c r="A11" s="261"/>
      <c r="B11" s="262">
        <v>0.45833333333333331</v>
      </c>
      <c r="C11" s="263">
        <v>0</v>
      </c>
      <c r="D11" s="263">
        <v>0</v>
      </c>
      <c r="E11" s="281"/>
      <c r="F11" s="282"/>
    </row>
    <row r="12" spans="1:6" ht="30" customHeight="1" x14ac:dyDescent="0.25">
      <c r="A12" s="261"/>
      <c r="B12" s="262">
        <v>0.45833333333333331</v>
      </c>
      <c r="C12" s="263">
        <v>0</v>
      </c>
      <c r="D12" s="263">
        <v>0</v>
      </c>
      <c r="E12" s="281"/>
      <c r="F12" s="282"/>
    </row>
    <row r="13" spans="1:6" ht="30" customHeight="1" x14ac:dyDescent="0.25">
      <c r="A13" s="261"/>
      <c r="B13" s="262">
        <v>0.45833333333333331</v>
      </c>
      <c r="C13" s="263">
        <v>0</v>
      </c>
      <c r="D13" s="263">
        <v>0</v>
      </c>
      <c r="E13" s="281"/>
      <c r="F13" s="282"/>
    </row>
    <row r="14" spans="1:6" ht="30" customHeight="1" x14ac:dyDescent="0.25">
      <c r="A14" s="261"/>
      <c r="B14" s="262">
        <v>0.45833333333333331</v>
      </c>
      <c r="C14" s="263">
        <v>0</v>
      </c>
      <c r="D14" s="263">
        <v>0</v>
      </c>
      <c r="E14" s="281"/>
      <c r="F14" s="282"/>
    </row>
    <row r="15" spans="1:6" ht="30" customHeight="1" x14ac:dyDescent="0.25">
      <c r="A15" s="261"/>
      <c r="B15" s="262">
        <v>0.45833333333333331</v>
      </c>
      <c r="C15" s="263">
        <v>0</v>
      </c>
      <c r="D15" s="263">
        <v>0</v>
      </c>
      <c r="E15" s="281"/>
      <c r="F15" s="282"/>
    </row>
    <row r="16" spans="1:6" ht="30" customHeight="1" x14ac:dyDescent="0.25">
      <c r="A16" s="261"/>
      <c r="B16" s="262">
        <v>0.45833333333333331</v>
      </c>
      <c r="C16" s="263">
        <v>0</v>
      </c>
      <c r="D16" s="263">
        <v>0</v>
      </c>
      <c r="E16" s="281"/>
      <c r="F16" s="282"/>
    </row>
    <row r="17" spans="1:6" ht="30" customHeight="1" x14ac:dyDescent="0.25">
      <c r="A17" s="261"/>
      <c r="B17" s="262">
        <v>0.45833333333333331</v>
      </c>
      <c r="C17" s="263">
        <v>0</v>
      </c>
      <c r="D17" s="263">
        <v>0</v>
      </c>
      <c r="E17" s="281"/>
      <c r="F17" s="282"/>
    </row>
    <row r="18" spans="1:6" ht="30" customHeight="1" x14ac:dyDescent="0.25">
      <c r="A18" s="261"/>
      <c r="B18" s="262">
        <v>0.45833333333333331</v>
      </c>
      <c r="C18" s="263">
        <v>0</v>
      </c>
      <c r="D18" s="263">
        <v>0</v>
      </c>
      <c r="E18" s="281"/>
      <c r="F18" s="282"/>
    </row>
    <row r="19" spans="1:6" ht="30" customHeight="1" x14ac:dyDescent="0.25">
      <c r="A19" s="261"/>
      <c r="B19" s="262">
        <v>0.45833333333333331</v>
      </c>
      <c r="C19" s="263">
        <v>0</v>
      </c>
      <c r="D19" s="263">
        <v>0</v>
      </c>
      <c r="E19" s="281"/>
      <c r="F19" s="282"/>
    </row>
    <row r="20" spans="1:6" ht="30" customHeight="1" x14ac:dyDescent="0.25">
      <c r="A20" s="261"/>
      <c r="B20" s="262">
        <v>0.45833333333333331</v>
      </c>
      <c r="C20" s="263">
        <v>0</v>
      </c>
      <c r="D20" s="263">
        <v>0</v>
      </c>
      <c r="E20" s="281"/>
      <c r="F20" s="282"/>
    </row>
    <row r="21" spans="1:6" ht="30" customHeight="1" x14ac:dyDescent="0.25">
      <c r="A21" s="261"/>
      <c r="B21" s="262">
        <v>0.45833333333333331</v>
      </c>
      <c r="C21" s="263">
        <v>0</v>
      </c>
      <c r="D21" s="263">
        <v>0</v>
      </c>
      <c r="E21" s="281"/>
      <c r="F21" s="282"/>
    </row>
    <row r="22" spans="1:6" ht="30" customHeight="1" x14ac:dyDescent="0.25">
      <c r="A22" s="261"/>
      <c r="B22" s="262">
        <v>0.45833333333333331</v>
      </c>
      <c r="C22" s="263">
        <v>0</v>
      </c>
      <c r="D22" s="263">
        <v>0</v>
      </c>
      <c r="E22" s="281"/>
      <c r="F22" s="282"/>
    </row>
    <row r="23" spans="1:6" ht="30" customHeight="1" x14ac:dyDescent="0.25">
      <c r="A23" s="261"/>
      <c r="B23" s="262">
        <v>0.45833333333333331</v>
      </c>
      <c r="C23" s="263">
        <v>0</v>
      </c>
      <c r="D23" s="263">
        <v>0</v>
      </c>
      <c r="E23" s="281"/>
      <c r="F23" s="282"/>
    </row>
    <row r="24" spans="1:6" ht="30" customHeight="1" x14ac:dyDescent="0.25">
      <c r="A24" s="261"/>
      <c r="B24" s="262">
        <v>0.45833333333333331</v>
      </c>
      <c r="C24" s="263">
        <v>0</v>
      </c>
      <c r="D24" s="263">
        <v>0</v>
      </c>
      <c r="E24" s="281"/>
      <c r="F24" s="282"/>
    </row>
    <row r="25" spans="1:6" ht="30" customHeight="1" x14ac:dyDescent="0.25">
      <c r="A25" s="261"/>
      <c r="B25" s="262">
        <v>0.45833333333333331</v>
      </c>
      <c r="C25" s="263">
        <v>0</v>
      </c>
      <c r="D25" s="263">
        <v>0</v>
      </c>
      <c r="E25" s="281"/>
      <c r="F25" s="282"/>
    </row>
    <row r="26" spans="1:6" ht="30" customHeight="1" x14ac:dyDescent="0.25">
      <c r="A26" s="261"/>
      <c r="B26" s="262">
        <v>0.45833333333333331</v>
      </c>
      <c r="C26" s="263">
        <v>0</v>
      </c>
      <c r="D26" s="263">
        <v>0</v>
      </c>
      <c r="E26" s="281"/>
      <c r="F26" s="282"/>
    </row>
    <row r="27" spans="1:6" ht="30" customHeight="1" x14ac:dyDescent="0.25">
      <c r="A27" s="261"/>
      <c r="B27" s="262">
        <v>0.45833333333333331</v>
      </c>
      <c r="C27" s="263">
        <v>0</v>
      </c>
      <c r="D27" s="263">
        <v>0</v>
      </c>
      <c r="E27" s="281"/>
      <c r="F27" s="282"/>
    </row>
    <row r="28" spans="1:6" ht="30" customHeight="1" x14ac:dyDescent="0.25">
      <c r="A28" s="261"/>
      <c r="B28" s="262">
        <v>0.45833333333333331</v>
      </c>
      <c r="C28" s="263">
        <v>0</v>
      </c>
      <c r="D28" s="263">
        <v>0</v>
      </c>
      <c r="E28" s="281"/>
      <c r="F28" s="282"/>
    </row>
    <row r="29" spans="1:6" ht="30" customHeight="1" x14ac:dyDescent="0.25">
      <c r="A29" s="261"/>
      <c r="B29" s="262">
        <v>0.45833333333333331</v>
      </c>
      <c r="C29" s="263">
        <v>0</v>
      </c>
      <c r="D29" s="263">
        <v>0</v>
      </c>
      <c r="E29" s="281"/>
      <c r="F29" s="282"/>
    </row>
    <row r="30" spans="1:6" ht="30" customHeight="1" x14ac:dyDescent="0.25">
      <c r="A30" s="261"/>
      <c r="B30" s="262">
        <v>0.45833333333333331</v>
      </c>
      <c r="C30" s="263">
        <v>0</v>
      </c>
      <c r="D30" s="263">
        <v>0</v>
      </c>
      <c r="E30" s="281"/>
      <c r="F30" s="282"/>
    </row>
    <row r="31" spans="1:6" ht="30" customHeight="1" x14ac:dyDescent="0.25">
      <c r="A31" s="261"/>
      <c r="B31" s="262">
        <v>0.45833333333333331</v>
      </c>
      <c r="C31" s="263">
        <v>0</v>
      </c>
      <c r="D31" s="263">
        <v>0</v>
      </c>
      <c r="E31" s="281"/>
      <c r="F31" s="282"/>
    </row>
    <row r="32" spans="1:6" ht="30" customHeight="1" x14ac:dyDescent="0.25">
      <c r="A32" s="261"/>
      <c r="B32" s="262">
        <v>0.45833333333333331</v>
      </c>
      <c r="C32" s="263">
        <v>0</v>
      </c>
      <c r="D32" s="263">
        <v>0</v>
      </c>
      <c r="E32" s="281"/>
      <c r="F32" s="282"/>
    </row>
    <row r="33" spans="1:6" ht="30" customHeight="1" x14ac:dyDescent="0.25">
      <c r="A33" s="261"/>
      <c r="B33" s="262">
        <v>0.45833333333333331</v>
      </c>
      <c r="C33" s="263">
        <v>0</v>
      </c>
      <c r="D33" s="263">
        <v>0</v>
      </c>
      <c r="E33" s="281"/>
      <c r="F33" s="282"/>
    </row>
    <row r="34" spans="1:6" ht="30" customHeight="1" x14ac:dyDescent="0.2">
      <c r="A34" s="284"/>
      <c r="B34" s="281">
        <v>0.45833333333333331</v>
      </c>
      <c r="C34" s="263">
        <v>0</v>
      </c>
      <c r="D34" s="263">
        <v>0</v>
      </c>
      <c r="E34" s="281"/>
      <c r="F34" s="285"/>
    </row>
    <row r="35" spans="1:6" ht="30" customHeight="1" x14ac:dyDescent="0.2">
      <c r="A35" s="284"/>
      <c r="B35" s="281">
        <v>0.45833333333333331</v>
      </c>
      <c r="C35" s="263">
        <v>0</v>
      </c>
      <c r="D35" s="263">
        <v>0</v>
      </c>
      <c r="E35" s="281"/>
      <c r="F35" s="285"/>
    </row>
    <row r="36" spans="1:6" ht="30" customHeight="1" x14ac:dyDescent="0.2">
      <c r="A36" s="284"/>
      <c r="B36" s="281">
        <v>0.45833333333333331</v>
      </c>
      <c r="C36" s="263">
        <v>0</v>
      </c>
      <c r="D36" s="263">
        <v>0</v>
      </c>
      <c r="E36" s="281"/>
      <c r="F36" s="285"/>
    </row>
    <row r="37" spans="1:6" ht="30" customHeight="1" thickBot="1" x14ac:dyDescent="0.25">
      <c r="A37" s="286"/>
      <c r="B37" s="287">
        <v>0.45833333333333331</v>
      </c>
      <c r="C37" s="268">
        <v>0</v>
      </c>
      <c r="D37" s="268">
        <v>0</v>
      </c>
      <c r="E37" s="287"/>
      <c r="F37" s="288"/>
    </row>
    <row r="38" spans="1:6" ht="20.100000000000001" customHeight="1" thickTop="1" x14ac:dyDescent="0.2">
      <c r="A38" s="289"/>
      <c r="B38" s="290"/>
      <c r="C38" s="291"/>
      <c r="D38" s="291"/>
      <c r="E38" s="290"/>
      <c r="F38" s="290"/>
    </row>
    <row r="39" spans="1:6" ht="20.100000000000001" customHeight="1" x14ac:dyDescent="0.2">
      <c r="A39" s="274"/>
      <c r="B39" s="275"/>
      <c r="C39" s="276"/>
      <c r="D39" s="276"/>
      <c r="E39" s="275"/>
      <c r="F39" s="275"/>
    </row>
    <row r="40" spans="1:6" ht="20.100000000000001" customHeight="1" x14ac:dyDescent="0.2">
      <c r="A40" s="274"/>
      <c r="B40" s="275"/>
      <c r="C40" s="276"/>
      <c r="D40" s="276"/>
      <c r="E40" s="275"/>
      <c r="F40" s="275"/>
    </row>
    <row r="41" spans="1:6" ht="20.100000000000001" customHeight="1" x14ac:dyDescent="0.2">
      <c r="A41" s="274"/>
      <c r="B41" s="275"/>
      <c r="C41" s="276"/>
      <c r="D41" s="276"/>
      <c r="E41" s="275"/>
      <c r="F41" s="275"/>
    </row>
    <row r="42" spans="1:6" ht="20.100000000000001" customHeight="1" x14ac:dyDescent="0.2">
      <c r="A42" s="274"/>
      <c r="B42" s="275"/>
      <c r="C42" s="276"/>
      <c r="D42" s="276"/>
      <c r="E42" s="275"/>
      <c r="F42" s="275"/>
    </row>
    <row r="43" spans="1:6" ht="20.100000000000001" customHeight="1" x14ac:dyDescent="0.2">
      <c r="A43" s="274"/>
      <c r="B43" s="275"/>
      <c r="C43" s="276"/>
      <c r="D43" s="276"/>
      <c r="E43" s="275"/>
      <c r="F43" s="275"/>
    </row>
  </sheetData>
  <mergeCells count="7">
    <mergeCell ref="A1:F1"/>
    <mergeCell ref="A2:A3"/>
    <mergeCell ref="B2:B3"/>
    <mergeCell ref="C2:C3"/>
    <mergeCell ref="D2:D3"/>
    <mergeCell ref="E2:E3"/>
    <mergeCell ref="F2:F3"/>
  </mergeCells>
  <printOptions horizontalCentered="1"/>
  <pageMargins left="0.31496062992125984" right="0.27559055118110237" top="1.5354330708661419" bottom="0.6692913385826772" header="0.27559055118110237" footer="0"/>
  <pageSetup paperSize="9" scale="59" orientation="portrait" r:id="rId1"/>
  <headerFooter alignWithMargins="0">
    <oddHeader xml:space="preserve">&amp;L&amp;G&amp;C&amp;"Arial,Negrita"&amp;14
&amp;20V RAID Club Hípico el Corzo 2012&amp;R&amp;"Arial Black,Normal"&amp;12&amp;G
&amp;D 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showGridLines="0" view="pageBreakPreview" zoomScaleNormal="100" zoomScaleSheetLayoutView="100" workbookViewId="0">
      <selection activeCell="C30" sqref="C30"/>
    </sheetView>
  </sheetViews>
  <sheetFormatPr baseColWidth="10" defaultRowHeight="12.75" x14ac:dyDescent="0.2"/>
  <cols>
    <col min="1" max="1" width="27.7109375" style="278" customWidth="1"/>
    <col min="2" max="2" width="43.28515625" style="278" customWidth="1"/>
    <col min="3" max="3" width="31.28515625" style="255" customWidth="1"/>
    <col min="4" max="16384" width="11.42578125" style="255"/>
  </cols>
  <sheetData>
    <row r="1" spans="1:4" ht="42" customHeight="1" thickBot="1" x14ac:dyDescent="0.25">
      <c r="A1" s="255"/>
      <c r="B1" s="292" t="s">
        <v>72</v>
      </c>
      <c r="C1" s="293"/>
      <c r="D1" s="293"/>
    </row>
    <row r="2" spans="1:4" ht="50.1" customHeight="1" thickTop="1" thickBot="1" x14ac:dyDescent="0.25">
      <c r="A2" s="424" t="s">
        <v>63</v>
      </c>
      <c r="B2" s="425"/>
      <c r="C2" s="426"/>
    </row>
    <row r="3" spans="1:4" ht="24.95" customHeight="1" thickTop="1" thickBot="1" x14ac:dyDescent="0.25">
      <c r="A3" s="256" t="s">
        <v>9</v>
      </c>
      <c r="B3" s="294" t="s">
        <v>61</v>
      </c>
      <c r="C3" s="256" t="s">
        <v>62</v>
      </c>
    </row>
    <row r="4" spans="1:4" ht="30" customHeight="1" thickTop="1" x14ac:dyDescent="0.25">
      <c r="A4" s="257"/>
      <c r="B4" s="258"/>
      <c r="C4" s="260"/>
    </row>
    <row r="5" spans="1:4" ht="30" customHeight="1" x14ac:dyDescent="0.25">
      <c r="A5" s="261"/>
      <c r="B5" s="262"/>
      <c r="C5" s="264"/>
    </row>
    <row r="6" spans="1:4" ht="30" customHeight="1" x14ac:dyDescent="0.25">
      <c r="A6" s="261"/>
      <c r="B6" s="262"/>
      <c r="C6" s="264"/>
    </row>
    <row r="7" spans="1:4" ht="30" customHeight="1" thickBot="1" x14ac:dyDescent="0.3">
      <c r="A7" s="266"/>
      <c r="B7" s="267"/>
      <c r="C7" s="295"/>
    </row>
    <row r="8" spans="1:4" ht="39.950000000000003" customHeight="1" thickTop="1" x14ac:dyDescent="0.25">
      <c r="A8" s="296"/>
      <c r="B8" s="297"/>
      <c r="C8" s="298"/>
    </row>
    <row r="9" spans="1:4" ht="42" customHeight="1" thickBot="1" x14ac:dyDescent="0.25">
      <c r="A9" s="255"/>
      <c r="B9" s="292" t="str">
        <f>B1</f>
        <v>V Raid Club Hípco el Corzo 18/02/2012</v>
      </c>
      <c r="C9" s="293"/>
      <c r="D9" s="293"/>
    </row>
    <row r="10" spans="1:4" ht="50.1" customHeight="1" thickTop="1" thickBot="1" x14ac:dyDescent="0.25">
      <c r="A10" s="424" t="s">
        <v>63</v>
      </c>
      <c r="B10" s="425"/>
      <c r="C10" s="426"/>
    </row>
    <row r="11" spans="1:4" ht="24.95" customHeight="1" thickTop="1" thickBot="1" x14ac:dyDescent="0.25">
      <c r="A11" s="299" t="s">
        <v>9</v>
      </c>
      <c r="B11" s="299" t="s">
        <v>61</v>
      </c>
      <c r="C11" s="299" t="s">
        <v>62</v>
      </c>
    </row>
    <row r="12" spans="1:4" ht="30" customHeight="1" thickTop="1" x14ac:dyDescent="0.25">
      <c r="A12" s="300"/>
      <c r="B12" s="301"/>
      <c r="C12" s="302"/>
    </row>
    <row r="13" spans="1:4" ht="30" customHeight="1" x14ac:dyDescent="0.25">
      <c r="A13" s="261"/>
      <c r="B13" s="262"/>
      <c r="C13" s="264"/>
    </row>
    <row r="14" spans="1:4" ht="30" customHeight="1" x14ac:dyDescent="0.25">
      <c r="A14" s="261"/>
      <c r="B14" s="262"/>
      <c r="C14" s="264"/>
    </row>
    <row r="15" spans="1:4" ht="30" customHeight="1" thickBot="1" x14ac:dyDescent="0.3">
      <c r="A15" s="266"/>
      <c r="B15" s="267"/>
      <c r="C15" s="295"/>
    </row>
    <row r="16" spans="1:4" ht="39.950000000000003" customHeight="1" thickTop="1" x14ac:dyDescent="0.25">
      <c r="A16" s="296"/>
      <c r="B16" s="297"/>
      <c r="C16" s="303"/>
    </row>
    <row r="17" spans="1:4" ht="42" customHeight="1" thickBot="1" x14ac:dyDescent="0.25">
      <c r="A17" s="255"/>
      <c r="B17" s="292" t="str">
        <f>B1</f>
        <v>V Raid Club Hípco el Corzo 18/02/2012</v>
      </c>
      <c r="C17" s="293"/>
      <c r="D17" s="293"/>
    </row>
    <row r="18" spans="1:4" ht="50.1" customHeight="1" thickTop="1" thickBot="1" x14ac:dyDescent="0.25">
      <c r="A18" s="424" t="s">
        <v>64</v>
      </c>
      <c r="B18" s="425"/>
      <c r="C18" s="426"/>
    </row>
    <row r="19" spans="1:4" ht="24.95" customHeight="1" thickTop="1" thickBot="1" x14ac:dyDescent="0.25">
      <c r="A19" s="299" t="s">
        <v>9</v>
      </c>
      <c r="B19" s="299" t="s">
        <v>61</v>
      </c>
      <c r="C19" s="299" t="s">
        <v>62</v>
      </c>
    </row>
    <row r="20" spans="1:4" ht="30" customHeight="1" thickTop="1" x14ac:dyDescent="0.25">
      <c r="A20" s="300"/>
      <c r="B20" s="301"/>
      <c r="C20" s="302"/>
    </row>
    <row r="21" spans="1:4" ht="30" customHeight="1" x14ac:dyDescent="0.25">
      <c r="A21" s="261"/>
      <c r="B21" s="262"/>
      <c r="C21" s="264"/>
    </row>
    <row r="22" spans="1:4" ht="30" customHeight="1" x14ac:dyDescent="0.25">
      <c r="A22" s="261"/>
      <c r="B22" s="262"/>
      <c r="C22" s="264"/>
    </row>
    <row r="23" spans="1:4" ht="30" customHeight="1" thickBot="1" x14ac:dyDescent="0.3">
      <c r="A23" s="266"/>
      <c r="B23" s="267"/>
      <c r="C23" s="295"/>
    </row>
    <row r="24" spans="1:4" ht="39.950000000000003" customHeight="1" thickTop="1" x14ac:dyDescent="0.25">
      <c r="A24" s="296"/>
      <c r="B24" s="297"/>
      <c r="C24" s="298"/>
    </row>
    <row r="25" spans="1:4" ht="42" customHeight="1" thickBot="1" x14ac:dyDescent="0.25">
      <c r="A25" s="255"/>
      <c r="B25" s="292" t="str">
        <f>B1</f>
        <v>V Raid Club Hípco el Corzo 18/02/2012</v>
      </c>
      <c r="C25" s="293"/>
      <c r="D25" s="293"/>
    </row>
    <row r="26" spans="1:4" ht="50.1" customHeight="1" thickTop="1" thickBot="1" x14ac:dyDescent="0.25">
      <c r="A26" s="424" t="s">
        <v>63</v>
      </c>
      <c r="B26" s="425"/>
      <c r="C26" s="426"/>
    </row>
    <row r="27" spans="1:4" ht="24.95" customHeight="1" thickTop="1" thickBot="1" x14ac:dyDescent="0.25">
      <c r="A27" s="299" t="s">
        <v>9</v>
      </c>
      <c r="B27" s="299" t="s">
        <v>61</v>
      </c>
      <c r="C27" s="299" t="s">
        <v>62</v>
      </c>
    </row>
    <row r="28" spans="1:4" ht="30" customHeight="1" thickTop="1" x14ac:dyDescent="0.25">
      <c r="A28" s="300"/>
      <c r="B28" s="301"/>
      <c r="C28" s="302"/>
    </row>
    <row r="29" spans="1:4" ht="30" customHeight="1" x14ac:dyDescent="0.25">
      <c r="A29" s="261"/>
      <c r="B29" s="262"/>
      <c r="C29" s="264"/>
    </row>
    <row r="30" spans="1:4" ht="30" customHeight="1" x14ac:dyDescent="0.25">
      <c r="A30" s="261"/>
      <c r="B30" s="262"/>
      <c r="C30" s="264"/>
    </row>
    <row r="31" spans="1:4" ht="30" customHeight="1" thickBot="1" x14ac:dyDescent="0.3">
      <c r="A31" s="266"/>
      <c r="B31" s="267"/>
      <c r="C31" s="295"/>
    </row>
    <row r="32" spans="1:4" ht="39.950000000000003" customHeight="1" thickTop="1" x14ac:dyDescent="0.25">
      <c r="A32" s="296"/>
      <c r="B32" s="297"/>
      <c r="C32" s="298"/>
    </row>
    <row r="33" spans="1:4" ht="42" customHeight="1" thickBot="1" x14ac:dyDescent="0.25">
      <c r="A33" s="255"/>
      <c r="B33" s="292" t="str">
        <f>B1</f>
        <v>V Raid Club Hípco el Corzo 18/02/2012</v>
      </c>
      <c r="C33" s="293"/>
      <c r="D33" s="293"/>
    </row>
    <row r="34" spans="1:4" ht="50.1" customHeight="1" thickTop="1" thickBot="1" x14ac:dyDescent="0.25">
      <c r="A34" s="424" t="s">
        <v>63</v>
      </c>
      <c r="B34" s="425"/>
      <c r="C34" s="426"/>
    </row>
    <row r="35" spans="1:4" ht="24.95" customHeight="1" thickTop="1" thickBot="1" x14ac:dyDescent="0.25">
      <c r="A35" s="299" t="s">
        <v>9</v>
      </c>
      <c r="B35" s="299" t="s">
        <v>61</v>
      </c>
      <c r="C35" s="299" t="s">
        <v>62</v>
      </c>
    </row>
    <row r="36" spans="1:4" ht="30" customHeight="1" thickTop="1" x14ac:dyDescent="0.25">
      <c r="A36" s="300"/>
      <c r="B36" s="301"/>
      <c r="C36" s="304"/>
    </row>
    <row r="37" spans="1:4" ht="30" customHeight="1" x14ac:dyDescent="0.25">
      <c r="A37" s="261"/>
      <c r="B37" s="262"/>
      <c r="C37" s="264"/>
    </row>
    <row r="38" spans="1:4" ht="30" customHeight="1" x14ac:dyDescent="0.25">
      <c r="A38" s="261"/>
      <c r="B38" s="262"/>
      <c r="C38" s="265"/>
    </row>
    <row r="39" spans="1:4" ht="30" customHeight="1" thickBot="1" x14ac:dyDescent="0.3">
      <c r="A39" s="270"/>
      <c r="B39" s="271"/>
      <c r="C39" s="273"/>
    </row>
    <row r="40" spans="1:4" ht="39.950000000000003" customHeight="1" thickTop="1" x14ac:dyDescent="0.25">
      <c r="A40" s="305"/>
      <c r="B40" s="306"/>
      <c r="C40" s="277"/>
    </row>
    <row r="41" spans="1:4" ht="42" customHeight="1" thickBot="1" x14ac:dyDescent="0.25">
      <c r="A41" s="255"/>
      <c r="B41" s="292" t="str">
        <f>B1</f>
        <v>V Raid Club Hípco el Corzo 18/02/2012</v>
      </c>
      <c r="C41" s="293"/>
      <c r="D41" s="293"/>
    </row>
    <row r="42" spans="1:4" ht="50.1" customHeight="1" thickTop="1" thickBot="1" x14ac:dyDescent="0.25">
      <c r="A42" s="424" t="s">
        <v>63</v>
      </c>
      <c r="B42" s="425"/>
      <c r="C42" s="426"/>
    </row>
    <row r="43" spans="1:4" ht="24.95" customHeight="1" thickTop="1" thickBot="1" x14ac:dyDescent="0.25">
      <c r="A43" s="299" t="s">
        <v>9</v>
      </c>
      <c r="B43" s="299" t="s">
        <v>61</v>
      </c>
      <c r="C43" s="299" t="s">
        <v>62</v>
      </c>
    </row>
    <row r="44" spans="1:4" ht="30" customHeight="1" thickTop="1" x14ac:dyDescent="0.25">
      <c r="A44" s="300"/>
      <c r="B44" s="301"/>
      <c r="C44" s="304"/>
    </row>
    <row r="45" spans="1:4" ht="30" customHeight="1" x14ac:dyDescent="0.25">
      <c r="A45" s="261"/>
      <c r="B45" s="262"/>
      <c r="C45" s="265"/>
    </row>
    <row r="46" spans="1:4" ht="30" customHeight="1" x14ac:dyDescent="0.25">
      <c r="A46" s="261"/>
      <c r="B46" s="262"/>
      <c r="C46" s="265"/>
    </row>
    <row r="47" spans="1:4" ht="30" customHeight="1" thickBot="1" x14ac:dyDescent="0.3">
      <c r="A47" s="266"/>
      <c r="B47" s="267"/>
      <c r="C47" s="269"/>
    </row>
    <row r="48" spans="1:4" ht="39.950000000000003" customHeight="1" thickTop="1" x14ac:dyDescent="0.25">
      <c r="A48" s="296"/>
      <c r="B48" s="297"/>
      <c r="C48" s="303"/>
    </row>
    <row r="49" spans="1:4" ht="42" customHeight="1" thickBot="1" x14ac:dyDescent="0.25">
      <c r="A49" s="255"/>
      <c r="B49" s="292" t="str">
        <f>B1</f>
        <v>V Raid Club Hípco el Corzo 18/02/2012</v>
      </c>
      <c r="C49" s="293"/>
      <c r="D49" s="293"/>
    </row>
    <row r="50" spans="1:4" ht="50.1" customHeight="1" thickTop="1" thickBot="1" x14ac:dyDescent="0.25">
      <c r="A50" s="424" t="s">
        <v>63</v>
      </c>
      <c r="B50" s="425"/>
      <c r="C50" s="426"/>
    </row>
    <row r="51" spans="1:4" ht="24.95" customHeight="1" thickTop="1" thickBot="1" x14ac:dyDescent="0.25">
      <c r="A51" s="299" t="s">
        <v>9</v>
      </c>
      <c r="B51" s="299" t="s">
        <v>61</v>
      </c>
      <c r="C51" s="299" t="s">
        <v>62</v>
      </c>
    </row>
    <row r="52" spans="1:4" ht="30" customHeight="1" thickTop="1" x14ac:dyDescent="0.25">
      <c r="A52" s="300"/>
      <c r="B52" s="301"/>
      <c r="C52" s="304"/>
    </row>
    <row r="53" spans="1:4" ht="30" customHeight="1" x14ac:dyDescent="0.25">
      <c r="A53" s="261"/>
      <c r="B53" s="262"/>
      <c r="C53" s="265"/>
    </row>
    <row r="54" spans="1:4" ht="30" customHeight="1" x14ac:dyDescent="0.25">
      <c r="A54" s="261"/>
      <c r="B54" s="262"/>
      <c r="C54" s="265"/>
    </row>
    <row r="55" spans="1:4" ht="30" customHeight="1" thickBot="1" x14ac:dyDescent="0.3">
      <c r="A55" s="266"/>
      <c r="B55" s="267"/>
      <c r="C55" s="269"/>
    </row>
    <row r="56" spans="1:4" ht="39.950000000000003" customHeight="1" thickTop="1" x14ac:dyDescent="0.25">
      <c r="A56" s="296"/>
      <c r="B56" s="297"/>
      <c r="C56" s="303"/>
    </row>
    <row r="57" spans="1:4" ht="42" customHeight="1" thickBot="1" x14ac:dyDescent="0.25">
      <c r="A57" s="255"/>
      <c r="B57" s="292" t="str">
        <f>B1</f>
        <v>V Raid Club Hípco el Corzo 18/02/2012</v>
      </c>
      <c r="C57" s="293"/>
      <c r="D57" s="293"/>
    </row>
    <row r="58" spans="1:4" ht="50.1" customHeight="1" thickTop="1" thickBot="1" x14ac:dyDescent="0.25">
      <c r="A58" s="424" t="s">
        <v>63</v>
      </c>
      <c r="B58" s="425"/>
      <c r="C58" s="426"/>
    </row>
    <row r="59" spans="1:4" ht="24.95" customHeight="1" thickTop="1" thickBot="1" x14ac:dyDescent="0.25">
      <c r="A59" s="299" t="s">
        <v>9</v>
      </c>
      <c r="B59" s="299" t="s">
        <v>61</v>
      </c>
      <c r="C59" s="299" t="s">
        <v>62</v>
      </c>
    </row>
    <row r="60" spans="1:4" ht="30" customHeight="1" thickTop="1" x14ac:dyDescent="0.25">
      <c r="A60" s="300"/>
      <c r="B60" s="301"/>
      <c r="C60" s="304"/>
    </row>
    <row r="61" spans="1:4" ht="30" customHeight="1" x14ac:dyDescent="0.2">
      <c r="A61" s="307"/>
      <c r="B61" s="262"/>
      <c r="C61" s="265"/>
    </row>
    <row r="62" spans="1:4" ht="30" customHeight="1" x14ac:dyDescent="0.2">
      <c r="A62" s="284"/>
      <c r="B62" s="281"/>
      <c r="C62" s="265"/>
    </row>
    <row r="63" spans="1:4" ht="30" customHeight="1" thickBot="1" x14ac:dyDescent="0.25">
      <c r="A63" s="308"/>
      <c r="B63" s="309"/>
      <c r="C63" s="273"/>
    </row>
    <row r="64" spans="1:4" ht="30" customHeight="1" thickTop="1" x14ac:dyDescent="0.2">
      <c r="A64" s="289"/>
      <c r="B64" s="290"/>
      <c r="C64" s="303"/>
    </row>
    <row r="65" spans="1:3" ht="30" customHeight="1" x14ac:dyDescent="0.2">
      <c r="A65" s="274"/>
      <c r="B65" s="275"/>
      <c r="C65" s="277"/>
    </row>
    <row r="66" spans="1:3" x14ac:dyDescent="0.2">
      <c r="A66" s="274"/>
      <c r="B66" s="275"/>
      <c r="C66" s="277"/>
    </row>
    <row r="67" spans="1:3" x14ac:dyDescent="0.2">
      <c r="A67" s="274"/>
      <c r="B67" s="275"/>
      <c r="C67" s="277"/>
    </row>
    <row r="68" spans="1:3" x14ac:dyDescent="0.2">
      <c r="A68" s="274"/>
      <c r="B68" s="275"/>
      <c r="C68" s="277"/>
    </row>
    <row r="69" spans="1:3" x14ac:dyDescent="0.2">
      <c r="A69" s="274"/>
      <c r="B69" s="275"/>
      <c r="C69" s="277"/>
    </row>
    <row r="70" spans="1:3" x14ac:dyDescent="0.2">
      <c r="A70" s="274"/>
      <c r="B70" s="275"/>
      <c r="C70" s="277"/>
    </row>
    <row r="71" spans="1:3" x14ac:dyDescent="0.2">
      <c r="A71" s="274"/>
      <c r="B71" s="275"/>
      <c r="C71" s="277"/>
    </row>
  </sheetData>
  <mergeCells count="8">
    <mergeCell ref="A50:C50"/>
    <mergeCell ref="A58:C58"/>
    <mergeCell ref="A2:C2"/>
    <mergeCell ref="A10:C10"/>
    <mergeCell ref="A18:C18"/>
    <mergeCell ref="A26:C26"/>
    <mergeCell ref="A34:C34"/>
    <mergeCell ref="A42:C42"/>
  </mergeCells>
  <printOptions horizontalCentered="1"/>
  <pageMargins left="0.23622047244094491" right="0.19685039370078741" top="0.69" bottom="0.36" header="0.47244094488188981" footer="0"/>
  <pageSetup paperSize="9" scale="71" orientation="portrait" r:id="rId1"/>
  <headerFooter alignWithMargins="0"/>
  <rowBreaks count="1" manualBreakCount="1">
    <brk id="32" max="2" man="1"/>
  </rowBreaks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showGridLines="0" view="pageBreakPreview" topLeftCell="A16" zoomScaleNormal="100" zoomScaleSheetLayoutView="100" workbookViewId="0">
      <selection activeCell="C30" sqref="C30"/>
    </sheetView>
  </sheetViews>
  <sheetFormatPr baseColWidth="10" defaultRowHeight="12.75" x14ac:dyDescent="0.2"/>
  <cols>
    <col min="1" max="1" width="27.7109375" style="278" customWidth="1"/>
    <col min="2" max="2" width="43.28515625" style="278" customWidth="1"/>
    <col min="3" max="3" width="31.28515625" style="255" customWidth="1"/>
    <col min="4" max="16384" width="11.42578125" style="255"/>
  </cols>
  <sheetData>
    <row r="1" spans="1:4" ht="42" customHeight="1" thickBot="1" x14ac:dyDescent="0.25">
      <c r="A1" s="255"/>
      <c r="B1" s="292" t="str">
        <f>'Control Vet-Gate 1ª Fase'!B1</f>
        <v>V Raid Club Hípco el Corzo 18/02/2012</v>
      </c>
      <c r="C1" s="293"/>
      <c r="D1" s="293"/>
    </row>
    <row r="2" spans="1:4" ht="50.1" customHeight="1" thickTop="1" thickBot="1" x14ac:dyDescent="0.25">
      <c r="A2" s="424" t="s">
        <v>65</v>
      </c>
      <c r="B2" s="425"/>
      <c r="C2" s="426"/>
    </row>
    <row r="3" spans="1:4" ht="24.95" customHeight="1" thickTop="1" thickBot="1" x14ac:dyDescent="0.25">
      <c r="A3" s="256" t="s">
        <v>9</v>
      </c>
      <c r="B3" s="294" t="s">
        <v>6</v>
      </c>
      <c r="C3" s="256" t="s">
        <v>6</v>
      </c>
    </row>
    <row r="4" spans="1:4" ht="30" customHeight="1" thickTop="1" x14ac:dyDescent="0.25">
      <c r="A4" s="257"/>
      <c r="B4" s="258"/>
      <c r="C4" s="260"/>
    </row>
    <row r="5" spans="1:4" ht="30" customHeight="1" x14ac:dyDescent="0.25">
      <c r="A5" s="261"/>
      <c r="B5" s="262"/>
      <c r="C5" s="264"/>
    </row>
    <row r="6" spans="1:4" ht="30" customHeight="1" x14ac:dyDescent="0.25">
      <c r="A6" s="261"/>
      <c r="B6" s="262"/>
      <c r="C6" s="264"/>
    </row>
    <row r="7" spans="1:4" ht="30" customHeight="1" thickBot="1" x14ac:dyDescent="0.3">
      <c r="A7" s="266"/>
      <c r="B7" s="267"/>
      <c r="C7" s="295"/>
    </row>
    <row r="8" spans="1:4" ht="39.950000000000003" customHeight="1" thickTop="1" x14ac:dyDescent="0.25">
      <c r="A8" s="296"/>
      <c r="B8" s="297"/>
      <c r="C8" s="298"/>
    </row>
    <row r="9" spans="1:4" ht="42" customHeight="1" thickBot="1" x14ac:dyDescent="0.25">
      <c r="A9" s="255"/>
      <c r="B9" s="292" t="str">
        <f>B1</f>
        <v>V Raid Club Hípco el Corzo 18/02/2012</v>
      </c>
      <c r="C9" s="293"/>
      <c r="D9" s="293"/>
    </row>
    <row r="10" spans="1:4" ht="50.1" customHeight="1" thickTop="1" thickBot="1" x14ac:dyDescent="0.25">
      <c r="A10" s="424" t="s">
        <v>65</v>
      </c>
      <c r="B10" s="425"/>
      <c r="C10" s="426"/>
    </row>
    <row r="11" spans="1:4" ht="24.95" customHeight="1" thickTop="1" thickBot="1" x14ac:dyDescent="0.25">
      <c r="A11" s="299" t="s">
        <v>9</v>
      </c>
      <c r="B11" s="299" t="s">
        <v>6</v>
      </c>
      <c r="C11" s="299" t="s">
        <v>6</v>
      </c>
    </row>
    <row r="12" spans="1:4" ht="30" customHeight="1" thickTop="1" x14ac:dyDescent="0.25">
      <c r="A12" s="300"/>
      <c r="B12" s="301"/>
      <c r="C12" s="302"/>
    </row>
    <row r="13" spans="1:4" ht="30" customHeight="1" x14ac:dyDescent="0.25">
      <c r="A13" s="261"/>
      <c r="B13" s="262"/>
      <c r="C13" s="264"/>
    </row>
    <row r="14" spans="1:4" ht="30" customHeight="1" x14ac:dyDescent="0.25">
      <c r="A14" s="261"/>
      <c r="B14" s="262"/>
      <c r="C14" s="264"/>
    </row>
    <row r="15" spans="1:4" ht="30" customHeight="1" thickBot="1" x14ac:dyDescent="0.3">
      <c r="A15" s="266"/>
      <c r="B15" s="267"/>
      <c r="C15" s="295"/>
    </row>
    <row r="16" spans="1:4" ht="39.950000000000003" customHeight="1" thickTop="1" x14ac:dyDescent="0.25">
      <c r="A16" s="296"/>
      <c r="B16" s="297"/>
      <c r="C16" s="303"/>
    </row>
    <row r="17" spans="1:4" ht="42" customHeight="1" thickBot="1" x14ac:dyDescent="0.25">
      <c r="A17" s="255"/>
      <c r="B17" s="292" t="str">
        <f>B1</f>
        <v>V Raid Club Hípco el Corzo 18/02/2012</v>
      </c>
      <c r="C17" s="293"/>
      <c r="D17" s="293"/>
    </row>
    <row r="18" spans="1:4" ht="50.1" customHeight="1" thickTop="1" thickBot="1" x14ac:dyDescent="0.25">
      <c r="A18" s="424" t="s">
        <v>65</v>
      </c>
      <c r="B18" s="425"/>
      <c r="C18" s="426"/>
    </row>
    <row r="19" spans="1:4" ht="24.95" customHeight="1" thickTop="1" thickBot="1" x14ac:dyDescent="0.25">
      <c r="A19" s="299" t="s">
        <v>9</v>
      </c>
      <c r="B19" s="299" t="s">
        <v>6</v>
      </c>
      <c r="C19" s="299" t="s">
        <v>6</v>
      </c>
    </row>
    <row r="20" spans="1:4" ht="30" customHeight="1" thickTop="1" x14ac:dyDescent="0.25">
      <c r="A20" s="300"/>
      <c r="B20" s="301"/>
      <c r="C20" s="302"/>
    </row>
    <row r="21" spans="1:4" ht="30" customHeight="1" x14ac:dyDescent="0.25">
      <c r="A21" s="261"/>
      <c r="B21" s="262"/>
      <c r="C21" s="264"/>
    </row>
    <row r="22" spans="1:4" ht="30" customHeight="1" x14ac:dyDescent="0.25">
      <c r="A22" s="261"/>
      <c r="B22" s="262"/>
      <c r="C22" s="264"/>
    </row>
    <row r="23" spans="1:4" ht="30" customHeight="1" thickBot="1" x14ac:dyDescent="0.3">
      <c r="A23" s="266"/>
      <c r="B23" s="267"/>
      <c r="C23" s="295"/>
    </row>
    <row r="24" spans="1:4" ht="39.950000000000003" customHeight="1" thickTop="1" x14ac:dyDescent="0.25">
      <c r="A24" s="296"/>
      <c r="B24" s="297"/>
      <c r="C24" s="298"/>
    </row>
    <row r="25" spans="1:4" ht="42" customHeight="1" thickBot="1" x14ac:dyDescent="0.25">
      <c r="A25" s="255"/>
      <c r="B25" s="292" t="str">
        <f>B1</f>
        <v>V Raid Club Hípco el Corzo 18/02/2012</v>
      </c>
      <c r="C25" s="293"/>
      <c r="D25" s="293"/>
    </row>
    <row r="26" spans="1:4" ht="50.1" customHeight="1" thickTop="1" thickBot="1" x14ac:dyDescent="0.25">
      <c r="A26" s="424" t="s">
        <v>65</v>
      </c>
      <c r="B26" s="425"/>
      <c r="C26" s="426"/>
    </row>
    <row r="27" spans="1:4" ht="24.95" customHeight="1" thickTop="1" thickBot="1" x14ac:dyDescent="0.25">
      <c r="A27" s="299" t="s">
        <v>9</v>
      </c>
      <c r="B27" s="299" t="s">
        <v>6</v>
      </c>
      <c r="C27" s="299" t="s">
        <v>6</v>
      </c>
    </row>
    <row r="28" spans="1:4" ht="30" customHeight="1" thickTop="1" x14ac:dyDescent="0.25">
      <c r="A28" s="300"/>
      <c r="B28" s="301"/>
      <c r="C28" s="302"/>
    </row>
    <row r="29" spans="1:4" ht="30" customHeight="1" x14ac:dyDescent="0.25">
      <c r="A29" s="261"/>
      <c r="B29" s="262"/>
      <c r="C29" s="264"/>
    </row>
    <row r="30" spans="1:4" ht="30" customHeight="1" x14ac:dyDescent="0.25">
      <c r="A30" s="261"/>
      <c r="B30" s="262"/>
      <c r="C30" s="264"/>
    </row>
    <row r="31" spans="1:4" ht="30" customHeight="1" thickBot="1" x14ac:dyDescent="0.3">
      <c r="A31" s="266"/>
      <c r="B31" s="267"/>
      <c r="C31" s="295"/>
    </row>
    <row r="32" spans="1:4" ht="39.950000000000003" customHeight="1" thickTop="1" x14ac:dyDescent="0.25">
      <c r="A32" s="296"/>
      <c r="B32" s="297"/>
      <c r="C32" s="298"/>
    </row>
    <row r="33" spans="1:4" ht="42" customHeight="1" thickBot="1" x14ac:dyDescent="0.25">
      <c r="A33" s="255"/>
      <c r="B33" s="292" t="str">
        <f>B1</f>
        <v>V Raid Club Hípco el Corzo 18/02/2012</v>
      </c>
      <c r="C33" s="293"/>
      <c r="D33" s="293"/>
    </row>
    <row r="34" spans="1:4" ht="50.1" customHeight="1" thickTop="1" thickBot="1" x14ac:dyDescent="0.25">
      <c r="A34" s="424" t="s">
        <v>65</v>
      </c>
      <c r="B34" s="425"/>
      <c r="C34" s="426"/>
    </row>
    <row r="35" spans="1:4" ht="24.95" customHeight="1" thickTop="1" thickBot="1" x14ac:dyDescent="0.25">
      <c r="A35" s="299" t="s">
        <v>9</v>
      </c>
      <c r="B35" s="299" t="s">
        <v>6</v>
      </c>
      <c r="C35" s="299" t="s">
        <v>6</v>
      </c>
    </row>
    <row r="36" spans="1:4" ht="30" customHeight="1" thickTop="1" x14ac:dyDescent="0.25">
      <c r="A36" s="300"/>
      <c r="B36" s="301"/>
      <c r="C36" s="304"/>
    </row>
    <row r="37" spans="1:4" ht="30" customHeight="1" x14ac:dyDescent="0.25">
      <c r="A37" s="261"/>
      <c r="B37" s="262"/>
      <c r="C37" s="264"/>
    </row>
    <row r="38" spans="1:4" ht="30" customHeight="1" x14ac:dyDescent="0.25">
      <c r="A38" s="261"/>
      <c r="B38" s="262"/>
      <c r="C38" s="265"/>
    </row>
    <row r="39" spans="1:4" ht="30" customHeight="1" thickBot="1" x14ac:dyDescent="0.3">
      <c r="A39" s="270"/>
      <c r="B39" s="271"/>
      <c r="C39" s="273"/>
    </row>
    <row r="40" spans="1:4" ht="39.950000000000003" customHeight="1" thickTop="1" x14ac:dyDescent="0.25">
      <c r="A40" s="305"/>
      <c r="B40" s="306"/>
      <c r="C40" s="277"/>
    </row>
    <row r="41" spans="1:4" ht="42" customHeight="1" thickBot="1" x14ac:dyDescent="0.25">
      <c r="A41" s="255"/>
      <c r="B41" s="292" t="str">
        <f>B1</f>
        <v>V Raid Club Hípco el Corzo 18/02/2012</v>
      </c>
      <c r="C41" s="293"/>
      <c r="D41" s="293"/>
    </row>
    <row r="42" spans="1:4" ht="50.1" customHeight="1" thickTop="1" thickBot="1" x14ac:dyDescent="0.25">
      <c r="A42" s="424" t="s">
        <v>65</v>
      </c>
      <c r="B42" s="425"/>
      <c r="C42" s="426"/>
    </row>
    <row r="43" spans="1:4" ht="24.95" customHeight="1" thickTop="1" thickBot="1" x14ac:dyDescent="0.25">
      <c r="A43" s="299" t="s">
        <v>9</v>
      </c>
      <c r="B43" s="299" t="s">
        <v>6</v>
      </c>
      <c r="C43" s="299" t="s">
        <v>6</v>
      </c>
    </row>
    <row r="44" spans="1:4" ht="30" customHeight="1" thickTop="1" x14ac:dyDescent="0.25">
      <c r="A44" s="300"/>
      <c r="B44" s="301"/>
      <c r="C44" s="304"/>
    </row>
    <row r="45" spans="1:4" ht="30" customHeight="1" x14ac:dyDescent="0.25">
      <c r="A45" s="261"/>
      <c r="B45" s="262"/>
      <c r="C45" s="265"/>
    </row>
    <row r="46" spans="1:4" ht="30" customHeight="1" x14ac:dyDescent="0.25">
      <c r="A46" s="261"/>
      <c r="B46" s="262"/>
      <c r="C46" s="265"/>
    </row>
    <row r="47" spans="1:4" ht="30" customHeight="1" thickBot="1" x14ac:dyDescent="0.3">
      <c r="A47" s="266"/>
      <c r="B47" s="267"/>
      <c r="C47" s="269"/>
    </row>
    <row r="48" spans="1:4" ht="39.950000000000003" customHeight="1" thickTop="1" x14ac:dyDescent="0.25">
      <c r="A48" s="296"/>
      <c r="B48" s="297"/>
      <c r="C48" s="303"/>
    </row>
    <row r="49" spans="1:4" ht="42" customHeight="1" thickBot="1" x14ac:dyDescent="0.25">
      <c r="A49" s="255"/>
      <c r="B49" s="292" t="str">
        <f>B1</f>
        <v>V Raid Club Hípco el Corzo 18/02/2012</v>
      </c>
      <c r="C49" s="293"/>
      <c r="D49" s="293"/>
    </row>
    <row r="50" spans="1:4" ht="50.1" customHeight="1" thickTop="1" thickBot="1" x14ac:dyDescent="0.25">
      <c r="A50" s="424" t="s">
        <v>65</v>
      </c>
      <c r="B50" s="425"/>
      <c r="C50" s="426"/>
    </row>
    <row r="51" spans="1:4" ht="24.95" customHeight="1" thickTop="1" thickBot="1" x14ac:dyDescent="0.25">
      <c r="A51" s="299" t="s">
        <v>9</v>
      </c>
      <c r="B51" s="299" t="s">
        <v>6</v>
      </c>
      <c r="C51" s="299" t="s">
        <v>6</v>
      </c>
    </row>
    <row r="52" spans="1:4" ht="30" customHeight="1" thickTop="1" x14ac:dyDescent="0.25">
      <c r="A52" s="300"/>
      <c r="B52" s="301"/>
      <c r="C52" s="304"/>
    </row>
    <row r="53" spans="1:4" ht="30" customHeight="1" x14ac:dyDescent="0.25">
      <c r="A53" s="261"/>
      <c r="B53" s="262"/>
      <c r="C53" s="265"/>
    </row>
    <row r="54" spans="1:4" ht="30" customHeight="1" x14ac:dyDescent="0.25">
      <c r="A54" s="261"/>
      <c r="B54" s="262"/>
      <c r="C54" s="265"/>
    </row>
    <row r="55" spans="1:4" ht="30" customHeight="1" thickBot="1" x14ac:dyDescent="0.3">
      <c r="A55" s="266"/>
      <c r="B55" s="267"/>
      <c r="C55" s="269"/>
    </row>
    <row r="56" spans="1:4" ht="39.950000000000003" customHeight="1" thickTop="1" x14ac:dyDescent="0.25">
      <c r="A56" s="296"/>
      <c r="B56" s="297"/>
      <c r="C56" s="303"/>
    </row>
    <row r="57" spans="1:4" ht="42" customHeight="1" thickBot="1" x14ac:dyDescent="0.25">
      <c r="A57" s="255"/>
      <c r="B57" s="292" t="str">
        <f>B1</f>
        <v>V Raid Club Hípco el Corzo 18/02/2012</v>
      </c>
      <c r="C57" s="293"/>
      <c r="D57" s="293"/>
    </row>
    <row r="58" spans="1:4" ht="50.1" customHeight="1" thickTop="1" thickBot="1" x14ac:dyDescent="0.25">
      <c r="A58" s="424" t="s">
        <v>65</v>
      </c>
      <c r="B58" s="425"/>
      <c r="C58" s="426"/>
    </row>
    <row r="59" spans="1:4" ht="24.95" customHeight="1" thickTop="1" thickBot="1" x14ac:dyDescent="0.25">
      <c r="A59" s="299" t="s">
        <v>9</v>
      </c>
      <c r="B59" s="299" t="s">
        <v>6</v>
      </c>
      <c r="C59" s="299" t="s">
        <v>6</v>
      </c>
    </row>
    <row r="60" spans="1:4" ht="30" customHeight="1" thickTop="1" x14ac:dyDescent="0.25">
      <c r="A60" s="300"/>
      <c r="B60" s="301"/>
      <c r="C60" s="304"/>
    </row>
    <row r="61" spans="1:4" ht="30" customHeight="1" x14ac:dyDescent="0.2">
      <c r="A61" s="307"/>
      <c r="B61" s="262"/>
      <c r="C61" s="265"/>
    </row>
    <row r="62" spans="1:4" ht="30" customHeight="1" x14ac:dyDescent="0.2">
      <c r="A62" s="284"/>
      <c r="B62" s="281"/>
      <c r="C62" s="265"/>
    </row>
    <row r="63" spans="1:4" ht="30" customHeight="1" thickBot="1" x14ac:dyDescent="0.25">
      <c r="A63" s="308"/>
      <c r="B63" s="309"/>
      <c r="C63" s="273"/>
    </row>
    <row r="64" spans="1:4" ht="30" customHeight="1" thickTop="1" x14ac:dyDescent="0.2">
      <c r="A64" s="289"/>
      <c r="B64" s="290"/>
      <c r="C64" s="303"/>
    </row>
    <row r="65" spans="1:3" ht="30" customHeight="1" x14ac:dyDescent="0.2">
      <c r="A65" s="274"/>
      <c r="B65" s="275"/>
      <c r="C65" s="277"/>
    </row>
    <row r="66" spans="1:3" x14ac:dyDescent="0.2">
      <c r="A66" s="274"/>
      <c r="B66" s="275"/>
      <c r="C66" s="277"/>
    </row>
    <row r="67" spans="1:3" x14ac:dyDescent="0.2">
      <c r="A67" s="274"/>
      <c r="B67" s="275"/>
      <c r="C67" s="277"/>
    </row>
    <row r="68" spans="1:3" x14ac:dyDescent="0.2">
      <c r="A68" s="274"/>
      <c r="B68" s="275"/>
      <c r="C68" s="277"/>
    </row>
    <row r="69" spans="1:3" x14ac:dyDescent="0.2">
      <c r="A69" s="274"/>
      <c r="B69" s="275"/>
      <c r="C69" s="277"/>
    </row>
    <row r="70" spans="1:3" x14ac:dyDescent="0.2">
      <c r="A70" s="274"/>
      <c r="B70" s="275"/>
      <c r="C70" s="277"/>
    </row>
    <row r="71" spans="1:3" x14ac:dyDescent="0.2">
      <c r="A71" s="274"/>
      <c r="B71" s="275"/>
      <c r="C71" s="277"/>
    </row>
  </sheetData>
  <mergeCells count="8">
    <mergeCell ref="A50:C50"/>
    <mergeCell ref="A58:C58"/>
    <mergeCell ref="A2:C2"/>
    <mergeCell ref="A10:C10"/>
    <mergeCell ref="A18:C18"/>
    <mergeCell ref="A26:C26"/>
    <mergeCell ref="A34:C34"/>
    <mergeCell ref="A42:C42"/>
  </mergeCells>
  <printOptions horizontalCentered="1"/>
  <pageMargins left="0.23622047244094491" right="0.19685039370078741" top="0.69" bottom="0.36" header="0.47244094488188981" footer="0"/>
  <pageSetup paperSize="9" scale="71" orientation="portrait" r:id="rId1"/>
  <headerFooter alignWithMargins="0"/>
  <rowBreaks count="1" manualBreakCount="1">
    <brk id="32" max="2" man="1"/>
  </rowBreaks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zoomScaleNormal="100" zoomScaleSheetLayoutView="100" workbookViewId="0">
      <selection activeCell="C30" sqref="C30"/>
    </sheetView>
  </sheetViews>
  <sheetFormatPr baseColWidth="10" defaultRowHeight="12.75" x14ac:dyDescent="0.2"/>
  <cols>
    <col min="1" max="1" width="18.85546875" style="278" customWidth="1"/>
    <col min="2" max="2" width="13.5703125" style="278" customWidth="1"/>
    <col min="3" max="4" width="30.7109375" style="255" customWidth="1"/>
    <col min="5" max="5" width="33" style="255" customWidth="1"/>
    <col min="6" max="16384" width="11.42578125" style="255"/>
  </cols>
  <sheetData>
    <row r="1" spans="1:5" ht="50.1" customHeight="1" thickTop="1" thickBot="1" x14ac:dyDescent="0.25">
      <c r="A1" s="424" t="s">
        <v>67</v>
      </c>
      <c r="B1" s="425"/>
      <c r="C1" s="425"/>
      <c r="D1" s="425"/>
      <c r="E1" s="426"/>
    </row>
    <row r="2" spans="1:5" ht="24.95" customHeight="1" thickTop="1" x14ac:dyDescent="0.2">
      <c r="A2" s="427" t="s">
        <v>9</v>
      </c>
      <c r="B2" s="429" t="s">
        <v>5</v>
      </c>
      <c r="C2" s="427" t="s">
        <v>0</v>
      </c>
      <c r="D2" s="427" t="s">
        <v>1</v>
      </c>
      <c r="E2" s="427" t="s">
        <v>6</v>
      </c>
    </row>
    <row r="3" spans="1:5" ht="13.5" thickBot="1" x14ac:dyDescent="0.25">
      <c r="A3" s="428"/>
      <c r="B3" s="430"/>
      <c r="C3" s="428"/>
      <c r="D3" s="428"/>
      <c r="E3" s="428"/>
    </row>
    <row r="4" spans="1:5" ht="30" customHeight="1" thickTop="1" x14ac:dyDescent="0.25">
      <c r="A4" s="257"/>
      <c r="B4" s="258">
        <v>0.45833333333333331</v>
      </c>
      <c r="C4" s="259">
        <v>0</v>
      </c>
      <c r="D4" s="259">
        <v>0</v>
      </c>
      <c r="E4" s="260"/>
    </row>
    <row r="5" spans="1:5" ht="30" customHeight="1" x14ac:dyDescent="0.25">
      <c r="A5" s="261"/>
      <c r="B5" s="262">
        <v>0.45833333333333331</v>
      </c>
      <c r="C5" s="263">
        <v>0</v>
      </c>
      <c r="D5" s="263">
        <v>0</v>
      </c>
      <c r="E5" s="264"/>
    </row>
    <row r="6" spans="1:5" ht="30" customHeight="1" x14ac:dyDescent="0.25">
      <c r="A6" s="261"/>
      <c r="B6" s="262">
        <v>0.45833333333333331</v>
      </c>
      <c r="C6" s="263">
        <v>0</v>
      </c>
      <c r="D6" s="263">
        <v>0</v>
      </c>
      <c r="E6" s="264"/>
    </row>
    <row r="7" spans="1:5" ht="30" customHeight="1" x14ac:dyDescent="0.25">
      <c r="A7" s="261"/>
      <c r="B7" s="262">
        <v>0.45833333333333331</v>
      </c>
      <c r="C7" s="263">
        <v>0</v>
      </c>
      <c r="D7" s="263">
        <v>0</v>
      </c>
      <c r="E7" s="264"/>
    </row>
    <row r="8" spans="1:5" ht="30" customHeight="1" x14ac:dyDescent="0.25">
      <c r="A8" s="261"/>
      <c r="B8" s="262">
        <v>0.45833333333333331</v>
      </c>
      <c r="C8" s="263">
        <v>0</v>
      </c>
      <c r="D8" s="263">
        <v>0</v>
      </c>
      <c r="E8" s="264"/>
    </row>
    <row r="9" spans="1:5" ht="30" customHeight="1" x14ac:dyDescent="0.25">
      <c r="A9" s="261"/>
      <c r="B9" s="262">
        <v>0.45833333333333331</v>
      </c>
      <c r="C9" s="263">
        <v>0</v>
      </c>
      <c r="D9" s="263">
        <v>0</v>
      </c>
      <c r="E9" s="264"/>
    </row>
    <row r="10" spans="1:5" ht="30" customHeight="1" x14ac:dyDescent="0.25">
      <c r="A10" s="261"/>
      <c r="B10" s="262">
        <v>0.45833333333333331</v>
      </c>
      <c r="C10" s="263">
        <v>0</v>
      </c>
      <c r="D10" s="263">
        <v>0</v>
      </c>
      <c r="E10" s="264"/>
    </row>
    <row r="11" spans="1:5" ht="30" customHeight="1" x14ac:dyDescent="0.25">
      <c r="A11" s="261"/>
      <c r="B11" s="262">
        <v>0.45833333333333331</v>
      </c>
      <c r="C11" s="263">
        <v>0</v>
      </c>
      <c r="D11" s="263">
        <v>0</v>
      </c>
      <c r="E11" s="265"/>
    </row>
    <row r="12" spans="1:5" ht="30" customHeight="1" x14ac:dyDescent="0.25">
      <c r="A12" s="261"/>
      <c r="B12" s="262">
        <v>0.45833333333333331</v>
      </c>
      <c r="C12" s="263">
        <v>0</v>
      </c>
      <c r="D12" s="263">
        <v>0</v>
      </c>
      <c r="E12" s="264"/>
    </row>
    <row r="13" spans="1:5" ht="30" customHeight="1" x14ac:dyDescent="0.25">
      <c r="A13" s="261"/>
      <c r="B13" s="262">
        <v>0.45833333333333331</v>
      </c>
      <c r="C13" s="263">
        <v>0</v>
      </c>
      <c r="D13" s="263">
        <v>0</v>
      </c>
      <c r="E13" s="264"/>
    </row>
    <row r="14" spans="1:5" ht="30" customHeight="1" x14ac:dyDescent="0.25">
      <c r="A14" s="261"/>
      <c r="B14" s="262">
        <v>0.45833333333333331</v>
      </c>
      <c r="C14" s="263">
        <v>0</v>
      </c>
      <c r="D14" s="263">
        <v>0</v>
      </c>
      <c r="E14" s="264"/>
    </row>
    <row r="15" spans="1:5" ht="30" customHeight="1" x14ac:dyDescent="0.25">
      <c r="A15" s="261"/>
      <c r="B15" s="262">
        <v>0.45833333333333331</v>
      </c>
      <c r="C15" s="263">
        <v>0</v>
      </c>
      <c r="D15" s="263">
        <v>0</v>
      </c>
      <c r="E15" s="264"/>
    </row>
    <row r="16" spans="1:5" ht="30" customHeight="1" x14ac:dyDescent="0.25">
      <c r="A16" s="261"/>
      <c r="B16" s="262">
        <v>0.45833333333333331</v>
      </c>
      <c r="C16" s="263">
        <v>0</v>
      </c>
      <c r="D16" s="263">
        <v>0</v>
      </c>
      <c r="E16" s="264"/>
    </row>
    <row r="17" spans="1:5" ht="30" customHeight="1" x14ac:dyDescent="0.25">
      <c r="A17" s="261"/>
      <c r="B17" s="262">
        <v>0.45833333333333331</v>
      </c>
      <c r="C17" s="263">
        <v>0</v>
      </c>
      <c r="D17" s="263">
        <v>0</v>
      </c>
      <c r="E17" s="264"/>
    </row>
    <row r="18" spans="1:5" ht="30" customHeight="1" x14ac:dyDescent="0.25">
      <c r="A18" s="261"/>
      <c r="B18" s="262">
        <v>0.45833333333333331</v>
      </c>
      <c r="C18" s="263">
        <v>0</v>
      </c>
      <c r="D18" s="263">
        <v>0</v>
      </c>
      <c r="E18" s="264"/>
    </row>
    <row r="19" spans="1:5" ht="30" customHeight="1" x14ac:dyDescent="0.25">
      <c r="A19" s="261"/>
      <c r="B19" s="262">
        <v>0.45833333333333331</v>
      </c>
      <c r="C19" s="263">
        <v>0</v>
      </c>
      <c r="D19" s="263">
        <v>0</v>
      </c>
      <c r="E19" s="264"/>
    </row>
    <row r="20" spans="1:5" ht="30" customHeight="1" x14ac:dyDescent="0.25">
      <c r="A20" s="261"/>
      <c r="B20" s="262">
        <v>0.45833333333333331</v>
      </c>
      <c r="C20" s="263">
        <v>0</v>
      </c>
      <c r="D20" s="263">
        <v>0</v>
      </c>
      <c r="E20" s="265"/>
    </row>
    <row r="21" spans="1:5" ht="30" customHeight="1" x14ac:dyDescent="0.25">
      <c r="A21" s="261"/>
      <c r="B21" s="262">
        <v>0.45833333333333331</v>
      </c>
      <c r="C21" s="263">
        <v>0</v>
      </c>
      <c r="D21" s="263">
        <v>0</v>
      </c>
      <c r="E21" s="264"/>
    </row>
    <row r="22" spans="1:5" ht="30" customHeight="1" x14ac:dyDescent="0.25">
      <c r="A22" s="261"/>
      <c r="B22" s="262">
        <v>0.45833333333333331</v>
      </c>
      <c r="C22" s="263">
        <v>0</v>
      </c>
      <c r="D22" s="263">
        <v>0</v>
      </c>
      <c r="E22" s="265"/>
    </row>
    <row r="23" spans="1:5" ht="30" customHeight="1" x14ac:dyDescent="0.25">
      <c r="A23" s="261"/>
      <c r="B23" s="262">
        <v>0.45833333333333331</v>
      </c>
      <c r="C23" s="263">
        <v>0</v>
      </c>
      <c r="D23" s="263">
        <v>0</v>
      </c>
      <c r="E23" s="265"/>
    </row>
    <row r="24" spans="1:5" ht="30" customHeight="1" x14ac:dyDescent="0.25">
      <c r="A24" s="261"/>
      <c r="B24" s="262">
        <v>0.45833333333333331</v>
      </c>
      <c r="C24" s="263">
        <v>0</v>
      </c>
      <c r="D24" s="263">
        <v>0</v>
      </c>
      <c r="E24" s="265"/>
    </row>
    <row r="25" spans="1:5" ht="30" customHeight="1" x14ac:dyDescent="0.25">
      <c r="A25" s="261"/>
      <c r="B25" s="262">
        <v>0.45833333333333331</v>
      </c>
      <c r="C25" s="263">
        <v>0</v>
      </c>
      <c r="D25" s="263">
        <v>0</v>
      </c>
      <c r="E25" s="265"/>
    </row>
    <row r="26" spans="1:5" ht="30" customHeight="1" x14ac:dyDescent="0.25">
      <c r="A26" s="261"/>
      <c r="B26" s="262">
        <v>0.45833333333333331</v>
      </c>
      <c r="C26" s="263">
        <v>0</v>
      </c>
      <c r="D26" s="263">
        <v>0</v>
      </c>
      <c r="E26" s="265"/>
    </row>
    <row r="27" spans="1:5" ht="30" customHeight="1" x14ac:dyDescent="0.25">
      <c r="A27" s="261"/>
      <c r="B27" s="262">
        <v>0.45833333333333331</v>
      </c>
      <c r="C27" s="263">
        <v>0</v>
      </c>
      <c r="D27" s="263">
        <v>0</v>
      </c>
      <c r="E27" s="265"/>
    </row>
    <row r="28" spans="1:5" ht="30" customHeight="1" x14ac:dyDescent="0.25">
      <c r="A28" s="261"/>
      <c r="B28" s="262">
        <v>0.45833333333333331</v>
      </c>
      <c r="C28" s="263">
        <v>0</v>
      </c>
      <c r="D28" s="263">
        <v>0</v>
      </c>
      <c r="E28" s="265"/>
    </row>
    <row r="29" spans="1:5" ht="30" customHeight="1" x14ac:dyDescent="0.25">
      <c r="A29" s="261"/>
      <c r="B29" s="262">
        <v>0.45833333333333331</v>
      </c>
      <c r="C29" s="263">
        <v>0</v>
      </c>
      <c r="D29" s="263">
        <v>0</v>
      </c>
      <c r="E29" s="265"/>
    </row>
    <row r="30" spans="1:5" ht="30" customHeight="1" x14ac:dyDescent="0.25">
      <c r="A30" s="266"/>
      <c r="B30" s="267">
        <v>0.45833333333333331</v>
      </c>
      <c r="C30" s="268">
        <v>0</v>
      </c>
      <c r="D30" s="268">
        <v>0</v>
      </c>
      <c r="E30" s="269"/>
    </row>
    <row r="31" spans="1:5" ht="30" customHeight="1" x14ac:dyDescent="0.25">
      <c r="A31" s="261"/>
      <c r="B31" s="262">
        <v>0.45833333333333331</v>
      </c>
      <c r="C31" s="263">
        <v>0</v>
      </c>
      <c r="D31" s="263">
        <v>0</v>
      </c>
      <c r="E31" s="265"/>
    </row>
    <row r="32" spans="1:5" ht="30" customHeight="1" x14ac:dyDescent="0.25">
      <c r="A32" s="261"/>
      <c r="B32" s="262">
        <v>0.45833333333333331</v>
      </c>
      <c r="C32" s="263">
        <v>0</v>
      </c>
      <c r="D32" s="263">
        <v>0</v>
      </c>
      <c r="E32" s="265"/>
    </row>
    <row r="33" spans="1:5" ht="30" customHeight="1" thickBot="1" x14ac:dyDescent="0.3">
      <c r="A33" s="270"/>
      <c r="B33" s="271">
        <v>0.45833333333333331</v>
      </c>
      <c r="C33" s="272">
        <v>0</v>
      </c>
      <c r="D33" s="272">
        <v>0</v>
      </c>
      <c r="E33" s="273"/>
    </row>
    <row r="34" spans="1:5" ht="30" customHeight="1" thickTop="1" x14ac:dyDescent="0.2">
      <c r="A34" s="274"/>
      <c r="B34" s="275"/>
      <c r="C34" s="276"/>
      <c r="D34" s="276"/>
      <c r="E34" s="277"/>
    </row>
    <row r="35" spans="1:5" ht="30" customHeight="1" x14ac:dyDescent="0.2">
      <c r="A35" s="274"/>
      <c r="B35" s="275"/>
      <c r="C35" s="276"/>
      <c r="D35" s="276"/>
      <c r="E35" s="277"/>
    </row>
    <row r="36" spans="1:5" ht="30" customHeight="1" x14ac:dyDescent="0.2">
      <c r="A36" s="274"/>
      <c r="B36" s="275"/>
      <c r="C36" s="276"/>
      <c r="D36" s="276"/>
      <c r="E36" s="277"/>
    </row>
    <row r="37" spans="1:5" ht="30" customHeight="1" x14ac:dyDescent="0.2">
      <c r="A37" s="274"/>
      <c r="B37" s="275"/>
      <c r="C37" s="276"/>
      <c r="D37" s="276"/>
      <c r="E37" s="277"/>
    </row>
    <row r="38" spans="1:5" x14ac:dyDescent="0.2">
      <c r="A38" s="274"/>
      <c r="B38" s="275"/>
      <c r="C38" s="276"/>
      <c r="D38" s="276"/>
      <c r="E38" s="277"/>
    </row>
    <row r="39" spans="1:5" x14ac:dyDescent="0.2">
      <c r="A39" s="274"/>
      <c r="B39" s="275"/>
      <c r="C39" s="276"/>
      <c r="D39" s="276"/>
      <c r="E39" s="277"/>
    </row>
    <row r="40" spans="1:5" x14ac:dyDescent="0.2">
      <c r="A40" s="274"/>
      <c r="B40" s="275"/>
      <c r="C40" s="276"/>
      <c r="D40" s="276"/>
      <c r="E40" s="277"/>
    </row>
    <row r="41" spans="1:5" x14ac:dyDescent="0.2">
      <c r="A41" s="274"/>
      <c r="B41" s="275"/>
      <c r="C41" s="276"/>
      <c r="D41" s="276"/>
      <c r="E41" s="277"/>
    </row>
    <row r="42" spans="1:5" x14ac:dyDescent="0.2">
      <c r="A42" s="274"/>
      <c r="B42" s="275"/>
      <c r="C42" s="276"/>
      <c r="D42" s="276"/>
      <c r="E42" s="277"/>
    </row>
    <row r="43" spans="1:5" x14ac:dyDescent="0.2">
      <c r="A43" s="274"/>
      <c r="B43" s="275"/>
      <c r="C43" s="276"/>
      <c r="D43" s="276"/>
      <c r="E43" s="277"/>
    </row>
  </sheetData>
  <mergeCells count="6">
    <mergeCell ref="A1:E1"/>
    <mergeCell ref="A2:A3"/>
    <mergeCell ref="B2:B3"/>
    <mergeCell ref="C2:C3"/>
    <mergeCell ref="D2:D3"/>
    <mergeCell ref="E2:E3"/>
  </mergeCells>
  <printOptions horizontalCentered="1"/>
  <pageMargins left="0.23622047244094491" right="0.19685039370078741" top="1.5748031496062993" bottom="0.15748031496062992" header="0.47244094488188981" footer="0"/>
  <pageSetup paperSize="9" scale="72" orientation="portrait" r:id="rId1"/>
  <headerFooter alignWithMargins="0">
    <oddHeader xml:space="preserve">&amp;L&amp;G&amp;C&amp;"Arial,Negrita Cursiva"&amp;14
&amp;16V RAID Club Hípico el Corzo 2012&amp;R&amp;"Arial Black,Normal"&amp;12&amp;G
&amp;D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zoomScaleNormal="100" workbookViewId="0">
      <selection activeCell="B6" sqref="B6"/>
    </sheetView>
  </sheetViews>
  <sheetFormatPr baseColWidth="10" defaultRowHeight="12.75" x14ac:dyDescent="0.2"/>
  <cols>
    <col min="1" max="1" width="7.85546875" style="2" bestFit="1" customWidth="1"/>
    <col min="2" max="2" width="11" style="2" customWidth="1"/>
    <col min="3" max="3" width="35.5703125" customWidth="1"/>
    <col min="4" max="4" width="39.42578125" customWidth="1"/>
  </cols>
  <sheetData>
    <row r="1" spans="1:4" ht="27" customHeight="1" thickTop="1" x14ac:dyDescent="0.3">
      <c r="A1" s="355" t="s">
        <v>8</v>
      </c>
      <c r="B1" s="356"/>
      <c r="C1" s="356"/>
      <c r="D1" s="357"/>
    </row>
    <row r="2" spans="1:4" ht="24.75" customHeight="1" thickBot="1" x14ac:dyDescent="0.35">
      <c r="A2" s="358" t="s">
        <v>45</v>
      </c>
      <c r="B2" s="359"/>
      <c r="C2" s="359"/>
      <c r="D2" s="360"/>
    </row>
    <row r="3" spans="1:4" ht="13.5" thickTop="1" x14ac:dyDescent="0.2">
      <c r="A3" s="361" t="s">
        <v>9</v>
      </c>
      <c r="B3" s="363" t="s">
        <v>5</v>
      </c>
      <c r="C3" s="365" t="s">
        <v>0</v>
      </c>
      <c r="D3" s="365" t="s">
        <v>1</v>
      </c>
    </row>
    <row r="4" spans="1:4" ht="13.5" thickBot="1" x14ac:dyDescent="0.25">
      <c r="A4" s="362"/>
      <c r="B4" s="364"/>
      <c r="C4" s="366"/>
      <c r="D4" s="366"/>
    </row>
    <row r="5" spans="1:4" ht="15.95" customHeight="1" thickTop="1" x14ac:dyDescent="0.25">
      <c r="A5" s="92">
        <f>'Matrículas Promoción'!A3</f>
        <v>149</v>
      </c>
      <c r="B5" s="93">
        <v>0.42708333333333331</v>
      </c>
      <c r="C5" s="91" t="str">
        <f>'Matrículas Promoción'!C3</f>
        <v>JESUS RUIZ ROJAS</v>
      </c>
      <c r="D5" s="167" t="str">
        <f>'Matrículas Promoción'!E3</f>
        <v>MULAN RS</v>
      </c>
    </row>
    <row r="6" spans="1:4" ht="15.95" customHeight="1" x14ac:dyDescent="0.25">
      <c r="A6" s="97">
        <f>'Matrículas Promoción'!A4</f>
        <v>146</v>
      </c>
      <c r="B6" s="95">
        <v>0.42708333333333331</v>
      </c>
      <c r="C6" s="312" t="s">
        <v>119</v>
      </c>
      <c r="D6" s="168" t="str">
        <f>'Matrículas Promoción'!E4</f>
        <v>ARABIA</v>
      </c>
    </row>
    <row r="7" spans="1:4" ht="15.95" customHeight="1" x14ac:dyDescent="0.25">
      <c r="A7" s="97">
        <f>'Matrículas Promoción'!A5</f>
        <v>147</v>
      </c>
      <c r="B7" s="95">
        <v>0.42708333333333331</v>
      </c>
      <c r="C7" s="312" t="str">
        <f>'Matrículas Promoción'!C5</f>
        <v>ELENA COBOS ALONSO</v>
      </c>
      <c r="D7" s="168" t="str">
        <f>'Matrículas Promoción'!E5</f>
        <v>NANCY</v>
      </c>
    </row>
    <row r="8" spans="1:4" ht="15.95" customHeight="1" x14ac:dyDescent="0.25">
      <c r="A8" s="97">
        <f>'Matrículas Promoción'!A6</f>
        <v>131</v>
      </c>
      <c r="B8" s="95">
        <v>0.42708333333333331</v>
      </c>
      <c r="C8" s="312" t="str">
        <f>'Matrículas Promoción'!C6</f>
        <v>CARLOS CUNHA</v>
      </c>
      <c r="D8" s="168" t="str">
        <f>'Matrículas Promoción'!E6</f>
        <v>JD DE RAPOSINHO</v>
      </c>
    </row>
    <row r="9" spans="1:4" ht="15.95" customHeight="1" x14ac:dyDescent="0.25">
      <c r="A9" s="97">
        <f>'Matrículas Promoción'!A7</f>
        <v>128</v>
      </c>
      <c r="B9" s="95">
        <v>0.42708333333333331</v>
      </c>
      <c r="C9" s="312" t="str">
        <f>'Matrículas Promoción'!C7</f>
        <v>MARISA BOTE</v>
      </c>
      <c r="D9" s="168" t="str">
        <f>'Matrículas Promoción'!E7</f>
        <v>DANDOLO DB</v>
      </c>
    </row>
    <row r="10" spans="1:4" ht="15.95" customHeight="1" x14ac:dyDescent="0.25">
      <c r="A10" s="97">
        <f>'Matrículas Promoción'!A8</f>
        <v>127</v>
      </c>
      <c r="B10" s="95">
        <v>0.42708333333333331</v>
      </c>
      <c r="C10" s="312" t="str">
        <f>'Matrículas Promoción'!C8</f>
        <v>HUGO MUACHO</v>
      </c>
      <c r="D10" s="168" t="str">
        <f>'Matrículas Promoción'!E8</f>
        <v>ZARZAMORA DB</v>
      </c>
    </row>
    <row r="11" spans="1:4" ht="15.95" customHeight="1" x14ac:dyDescent="0.25">
      <c r="A11" s="97">
        <f>'Matrículas Promoción'!A9</f>
        <v>126</v>
      </c>
      <c r="B11" s="95">
        <v>0.42708333333333331</v>
      </c>
      <c r="C11" s="312" t="str">
        <f>'Matrículas Promoción'!C9</f>
        <v>ALVARO SANCHEZ RICO</v>
      </c>
      <c r="D11" s="168" t="str">
        <f>'Matrículas Promoción'!E9</f>
        <v>INOCENTE</v>
      </c>
    </row>
    <row r="12" spans="1:4" ht="15.95" customHeight="1" x14ac:dyDescent="0.25">
      <c r="A12" s="97">
        <f>'Matrículas Promoción'!A10</f>
        <v>125</v>
      </c>
      <c r="B12" s="95">
        <v>0.42708333333333331</v>
      </c>
      <c r="C12" s="312" t="str">
        <f>'Matrículas Promoción'!C10</f>
        <v>AURORA TORRES</v>
      </c>
      <c r="D12" s="168" t="str">
        <f>'Matrículas Promoción'!E10</f>
        <v>MARACA ALB</v>
      </c>
    </row>
    <row r="13" spans="1:4" ht="15.95" customHeight="1" x14ac:dyDescent="0.25">
      <c r="A13" s="97">
        <f>'Matrículas Promoción'!A11</f>
        <v>129</v>
      </c>
      <c r="B13" s="95">
        <v>0.42708333333333331</v>
      </c>
      <c r="C13" s="312" t="str">
        <f>'Matrículas Promoción'!C11</f>
        <v>FERNANDO ALBARRAN</v>
      </c>
      <c r="D13" s="168" t="str">
        <f>'Matrículas Promoción'!E11</f>
        <v>LUANDA LB</v>
      </c>
    </row>
    <row r="14" spans="1:4" ht="15.95" customHeight="1" x14ac:dyDescent="0.25">
      <c r="A14" s="97">
        <f>'Matrículas Promoción'!A12</f>
        <v>0</v>
      </c>
      <c r="B14" s="95">
        <v>0.45833333333333331</v>
      </c>
      <c r="C14" s="312">
        <f>'Matrículas Promoción'!C12</f>
        <v>0</v>
      </c>
      <c r="D14" s="168">
        <f>'Matrículas Promoción'!E12</f>
        <v>0</v>
      </c>
    </row>
    <row r="15" spans="1:4" ht="15.95" customHeight="1" x14ac:dyDescent="0.25">
      <c r="A15" s="97">
        <f>'Matrículas Promoción'!A13</f>
        <v>0</v>
      </c>
      <c r="B15" s="95">
        <v>0.45833333333333331</v>
      </c>
      <c r="C15" s="312">
        <f>'Matrículas Promoción'!C13</f>
        <v>0</v>
      </c>
      <c r="D15" s="168">
        <f>'Matrículas Promoción'!E13</f>
        <v>0</v>
      </c>
    </row>
    <row r="16" spans="1:4" ht="15.95" customHeight="1" x14ac:dyDescent="0.25">
      <c r="A16" s="97">
        <f>'Matrículas Promoción'!A14</f>
        <v>0</v>
      </c>
      <c r="B16" s="95">
        <v>0.45833333333333331</v>
      </c>
      <c r="C16" s="312">
        <f>'Matrículas Promoción'!C14</f>
        <v>0</v>
      </c>
      <c r="D16" s="168">
        <f>'Matrículas Promoción'!E14</f>
        <v>0</v>
      </c>
    </row>
    <row r="17" spans="1:4" ht="15.95" customHeight="1" x14ac:dyDescent="0.25">
      <c r="A17" s="97">
        <f>'Matrículas Promoción'!A15</f>
        <v>0</v>
      </c>
      <c r="B17" s="95">
        <v>0.45833333333333331</v>
      </c>
      <c r="C17" s="312">
        <f>'Matrículas Promoción'!C15</f>
        <v>0</v>
      </c>
      <c r="D17" s="168">
        <f>'Matrículas Promoción'!E15</f>
        <v>0</v>
      </c>
    </row>
    <row r="18" spans="1:4" ht="15.95" customHeight="1" x14ac:dyDescent="0.25">
      <c r="A18" s="97">
        <f>'Matrículas Promoción'!A16</f>
        <v>0</v>
      </c>
      <c r="B18" s="95">
        <v>0.45833333333333331</v>
      </c>
      <c r="C18" s="312">
        <f>'Matrículas Promoción'!C16</f>
        <v>0</v>
      </c>
      <c r="D18" s="168">
        <f>'Matrículas Promoción'!E16</f>
        <v>0</v>
      </c>
    </row>
    <row r="19" spans="1:4" ht="15.95" customHeight="1" x14ac:dyDescent="0.25">
      <c r="A19" s="97">
        <f>'Matrículas Promoción'!A17</f>
        <v>0</v>
      </c>
      <c r="B19" s="95">
        <v>0.45833333333333331</v>
      </c>
      <c r="C19" s="312">
        <f>'Matrículas Promoción'!C17</f>
        <v>0</v>
      </c>
      <c r="D19" s="168">
        <f>'Matrículas Promoción'!E17</f>
        <v>0</v>
      </c>
    </row>
    <row r="20" spans="1:4" ht="15.95" customHeight="1" x14ac:dyDescent="0.25">
      <c r="A20" s="97">
        <f>'Matrículas Promoción'!A18</f>
        <v>0</v>
      </c>
      <c r="B20" s="95">
        <v>0.45833333333333331</v>
      </c>
      <c r="C20" s="312">
        <f>'Matrículas Promoción'!C18</f>
        <v>0</v>
      </c>
      <c r="D20" s="168">
        <f>'Matrículas Promoción'!E18</f>
        <v>0</v>
      </c>
    </row>
    <row r="21" spans="1:4" ht="15.95" customHeight="1" x14ac:dyDescent="0.25">
      <c r="A21" s="97">
        <f>'Matrículas Promoción'!A19</f>
        <v>0</v>
      </c>
      <c r="B21" s="95">
        <v>0.45833333333333331</v>
      </c>
      <c r="C21" s="312">
        <f>'Matrículas Promoción'!C19</f>
        <v>0</v>
      </c>
      <c r="D21" s="168">
        <f>'Matrículas Promoción'!E19</f>
        <v>0</v>
      </c>
    </row>
    <row r="22" spans="1:4" ht="15.95" customHeight="1" x14ac:dyDescent="0.25">
      <c r="A22" s="97">
        <f>'Matrículas Promoción'!A20</f>
        <v>0</v>
      </c>
      <c r="B22" s="95">
        <v>0.45833333333333331</v>
      </c>
      <c r="C22" s="312">
        <f>'Matrículas Promoción'!C20</f>
        <v>0</v>
      </c>
      <c r="D22" s="168">
        <f>'Matrículas Promoción'!E20</f>
        <v>0</v>
      </c>
    </row>
    <row r="23" spans="1:4" ht="15.95" customHeight="1" x14ac:dyDescent="0.25">
      <c r="A23" s="97">
        <f>'Matrículas Promoción'!A21</f>
        <v>0</v>
      </c>
      <c r="B23" s="95">
        <v>0.45833333333333331</v>
      </c>
      <c r="C23" s="312">
        <f>'Matrículas Promoción'!C21</f>
        <v>0</v>
      </c>
      <c r="D23" s="168">
        <f>'Matrículas Promoción'!E21</f>
        <v>0</v>
      </c>
    </row>
    <row r="24" spans="1:4" ht="15.95" customHeight="1" x14ac:dyDescent="0.25">
      <c r="A24" s="97">
        <f>'Matrículas Promoción'!A22</f>
        <v>0</v>
      </c>
      <c r="B24" s="95">
        <v>0.45833333333333331</v>
      </c>
      <c r="C24" s="312">
        <f>'Matrículas Promoción'!C22</f>
        <v>0</v>
      </c>
      <c r="D24" s="168">
        <f>'Matrículas Promoción'!E22</f>
        <v>0</v>
      </c>
    </row>
    <row r="25" spans="1:4" ht="15.95" customHeight="1" x14ac:dyDescent="0.25">
      <c r="A25" s="97">
        <f>'Matrículas Promoción'!A23</f>
        <v>0</v>
      </c>
      <c r="B25" s="95">
        <v>0.45833333333333331</v>
      </c>
      <c r="C25" s="312">
        <f>'Matrículas Promoción'!C23</f>
        <v>0</v>
      </c>
      <c r="D25" s="168">
        <f>'Matrículas Promoción'!E23</f>
        <v>0</v>
      </c>
    </row>
    <row r="26" spans="1:4" ht="15.95" customHeight="1" x14ac:dyDescent="0.25">
      <c r="A26" s="97">
        <f>'Matrículas Promoción'!A24</f>
        <v>0</v>
      </c>
      <c r="B26" s="95">
        <v>0.45833333333333331</v>
      </c>
      <c r="C26" s="312">
        <f>'Matrículas Promoción'!C24</f>
        <v>0</v>
      </c>
      <c r="D26" s="168">
        <f>'Matrículas Promoción'!E24</f>
        <v>0</v>
      </c>
    </row>
    <row r="27" spans="1:4" ht="15.95" customHeight="1" x14ac:dyDescent="0.25">
      <c r="A27" s="97">
        <f>'Matrículas Promoción'!A25</f>
        <v>0</v>
      </c>
      <c r="B27" s="95">
        <v>0.45833333333333331</v>
      </c>
      <c r="C27" s="312">
        <f>'Matrículas Promoción'!C25</f>
        <v>0</v>
      </c>
      <c r="D27" s="168">
        <f>'Matrículas Promoción'!E25</f>
        <v>0</v>
      </c>
    </row>
    <row r="28" spans="1:4" ht="15.95" customHeight="1" x14ac:dyDescent="0.25">
      <c r="A28" s="97">
        <f>'Matrículas Promoción'!A26</f>
        <v>0</v>
      </c>
      <c r="B28" s="95">
        <v>0.45833333333333331</v>
      </c>
      <c r="C28" s="312">
        <f>'Matrículas Promoción'!C26</f>
        <v>0</v>
      </c>
      <c r="D28" s="168">
        <f>'Matrículas Promoción'!E26</f>
        <v>0</v>
      </c>
    </row>
    <row r="29" spans="1:4" ht="15.95" customHeight="1" x14ac:dyDescent="0.25">
      <c r="A29" s="97">
        <f>'Matrículas Promoción'!A27</f>
        <v>0</v>
      </c>
      <c r="B29" s="95">
        <v>0.45833333333333331</v>
      </c>
      <c r="C29" s="312">
        <f>'Matrículas Promoción'!C27</f>
        <v>0</v>
      </c>
      <c r="D29" s="168">
        <f>'Matrículas Promoción'!E27</f>
        <v>0</v>
      </c>
    </row>
    <row r="30" spans="1:4" ht="15.95" customHeight="1" x14ac:dyDescent="0.25">
      <c r="A30" s="97">
        <f>'Matrículas Promoción'!A28</f>
        <v>0</v>
      </c>
      <c r="B30" s="95">
        <v>0.45833333333333331</v>
      </c>
      <c r="C30" s="312">
        <f>'Matrículas Promoción'!C28</f>
        <v>0</v>
      </c>
      <c r="D30" s="168">
        <f>'Matrículas Promoción'!E28</f>
        <v>0</v>
      </c>
    </row>
    <row r="31" spans="1:4" ht="15.95" customHeight="1" x14ac:dyDescent="0.25">
      <c r="A31" s="97">
        <f>'Matrículas Promoción'!A29</f>
        <v>0</v>
      </c>
      <c r="B31" s="95">
        <v>0.45833333333333331</v>
      </c>
      <c r="C31" s="312">
        <f>'Matrículas Promoción'!C29</f>
        <v>0</v>
      </c>
      <c r="D31" s="168">
        <f>'Matrículas Promoción'!E29</f>
        <v>0</v>
      </c>
    </row>
    <row r="32" spans="1:4" ht="15.95" customHeight="1" x14ac:dyDescent="0.25">
      <c r="A32" s="97">
        <f>'Matrículas Promoción'!A30</f>
        <v>0</v>
      </c>
      <c r="B32" s="95">
        <v>0.45833333333333331</v>
      </c>
      <c r="C32" s="312">
        <f>'Matrículas Promoción'!C30</f>
        <v>0</v>
      </c>
      <c r="D32" s="168">
        <f>'Matrículas Promoción'!E30</f>
        <v>0</v>
      </c>
    </row>
    <row r="33" spans="1:4" ht="15.95" customHeight="1" x14ac:dyDescent="0.25">
      <c r="A33" s="97">
        <f>'Matrículas Promoción'!A31</f>
        <v>0</v>
      </c>
      <c r="B33" s="95">
        <v>0.45833333333333331</v>
      </c>
      <c r="C33" s="312">
        <f>'Matrículas Promoción'!C31</f>
        <v>0</v>
      </c>
      <c r="D33" s="168">
        <f>'Matrículas Promoción'!E31</f>
        <v>0</v>
      </c>
    </row>
    <row r="34" spans="1:4" ht="15.95" customHeight="1" x14ac:dyDescent="0.25">
      <c r="A34" s="97">
        <f>'Matrículas Promoción'!A32</f>
        <v>0</v>
      </c>
      <c r="B34" s="95">
        <v>0.45833333333333331</v>
      </c>
      <c r="C34" s="312">
        <f>'Matrículas Promoción'!C32</f>
        <v>0</v>
      </c>
      <c r="D34" s="168">
        <f>'Matrículas Promoción'!E32</f>
        <v>0</v>
      </c>
    </row>
    <row r="35" spans="1:4" ht="15" x14ac:dyDescent="0.25">
      <c r="A35" s="97">
        <f>'Matrículas Promoción'!A33</f>
        <v>0</v>
      </c>
      <c r="B35" s="95">
        <v>0.45833333333333331</v>
      </c>
      <c r="C35" s="312">
        <f>'Matrículas Promoción'!C33</f>
        <v>0</v>
      </c>
      <c r="D35" s="168">
        <f>'Matrículas Promoción'!E33</f>
        <v>0</v>
      </c>
    </row>
    <row r="36" spans="1:4" ht="15" x14ac:dyDescent="0.25">
      <c r="A36" s="97">
        <f>'Matrículas Promoción'!A34</f>
        <v>0</v>
      </c>
      <c r="B36" s="95">
        <v>0.45833333333333331</v>
      </c>
      <c r="C36" s="312">
        <f>'Matrículas Promoción'!C34</f>
        <v>0</v>
      </c>
      <c r="D36" s="168">
        <f>'Matrículas Promoción'!E34</f>
        <v>0</v>
      </c>
    </row>
    <row r="37" spans="1:4" ht="15" x14ac:dyDescent="0.25">
      <c r="A37" s="97">
        <f>'Matrículas Promoción'!A35</f>
        <v>0</v>
      </c>
      <c r="B37" s="95">
        <v>0.45833333333333331</v>
      </c>
      <c r="C37" s="312">
        <f>'Matrículas Promoción'!C35</f>
        <v>0</v>
      </c>
      <c r="D37" s="168">
        <f>'Matrículas Promoción'!E35</f>
        <v>0</v>
      </c>
    </row>
    <row r="38" spans="1:4" ht="15" x14ac:dyDescent="0.25">
      <c r="A38" s="97">
        <f>'Matrículas Promoción'!A36</f>
        <v>0</v>
      </c>
      <c r="B38" s="95">
        <v>0.45833333333333331</v>
      </c>
      <c r="C38" s="312">
        <f>'Matrículas Promoción'!C36</f>
        <v>0</v>
      </c>
      <c r="D38" s="168">
        <f>'Matrículas Promoción'!E36</f>
        <v>0</v>
      </c>
    </row>
    <row r="39" spans="1:4" ht="15" x14ac:dyDescent="0.25">
      <c r="A39" s="97">
        <f>'Matrículas Promoción'!A37</f>
        <v>0</v>
      </c>
      <c r="B39" s="95">
        <v>0.45833333333333331</v>
      </c>
      <c r="C39" s="312">
        <f>'Matrículas Promoción'!C37</f>
        <v>0</v>
      </c>
      <c r="D39" s="168">
        <f>'Matrículas Promoción'!E37</f>
        <v>0</v>
      </c>
    </row>
    <row r="40" spans="1:4" ht="15" x14ac:dyDescent="0.25">
      <c r="A40" s="97">
        <f>'Matrículas Promoción'!A38</f>
        <v>0</v>
      </c>
      <c r="B40" s="95">
        <v>0.45833333333333331</v>
      </c>
      <c r="C40" s="312">
        <f>'Matrículas Promoción'!C38</f>
        <v>0</v>
      </c>
      <c r="D40" s="168">
        <f>'Matrículas Promoción'!E38</f>
        <v>0</v>
      </c>
    </row>
    <row r="41" spans="1:4" ht="15" x14ac:dyDescent="0.25">
      <c r="A41" s="97">
        <f>'Matrículas Promoción'!A39</f>
        <v>0</v>
      </c>
      <c r="B41" s="95">
        <v>0.45833333333333331</v>
      </c>
      <c r="C41" s="312">
        <f>'Matrículas Promoción'!C39</f>
        <v>0</v>
      </c>
      <c r="D41" s="168">
        <f>'Matrículas Promoción'!E39</f>
        <v>0</v>
      </c>
    </row>
    <row r="42" spans="1:4" ht="15" x14ac:dyDescent="0.25">
      <c r="A42" s="97">
        <f>'Matrículas Promoción'!A40</f>
        <v>0</v>
      </c>
      <c r="B42" s="95">
        <v>0.45833333333333331</v>
      </c>
      <c r="C42" s="312">
        <f>'Matrículas Promoción'!C40</f>
        <v>0</v>
      </c>
      <c r="D42" s="168">
        <f>'Matrículas Promoción'!E40</f>
        <v>0</v>
      </c>
    </row>
    <row r="43" spans="1:4" ht="15" x14ac:dyDescent="0.25">
      <c r="A43" s="97">
        <f>'Matrículas Promoción'!A41</f>
        <v>0</v>
      </c>
      <c r="B43" s="95">
        <v>0.45833333333333331</v>
      </c>
      <c r="C43" s="312">
        <f>'Matrículas Promoción'!C41</f>
        <v>0</v>
      </c>
      <c r="D43" s="168">
        <f>'Matrículas Promoción'!E41</f>
        <v>0</v>
      </c>
    </row>
    <row r="44" spans="1:4" ht="15.75" thickBot="1" x14ac:dyDescent="0.3">
      <c r="A44" s="98">
        <f>'Matrículas Promoción'!A42</f>
        <v>0</v>
      </c>
      <c r="B44" s="96">
        <v>0.45833333333333331</v>
      </c>
      <c r="C44" s="313">
        <f>'Matrículas Promoción'!C42</f>
        <v>0</v>
      </c>
      <c r="D44" s="314">
        <f>'Matrículas Promoción'!E42</f>
        <v>0</v>
      </c>
    </row>
    <row r="45" spans="1:4" ht="13.5" thickTop="1" x14ac:dyDescent="0.2"/>
  </sheetData>
  <mergeCells count="6">
    <mergeCell ref="A1:D1"/>
    <mergeCell ref="A2:D2"/>
    <mergeCell ref="A3:A4"/>
    <mergeCell ref="B3:B4"/>
    <mergeCell ref="C3:C4"/>
    <mergeCell ref="D3:D4"/>
  </mergeCells>
  <phoneticPr fontId="0" type="noConversion"/>
  <printOptions horizontalCentered="1"/>
  <pageMargins left="0.39370078740157483" right="0.55118110236220474" top="1.7716535433070868" bottom="0.15748031496062992" header="0.35433070866141736" footer="0"/>
  <pageSetup paperSize="9" orientation="portrait" horizontalDpi="4294967292" r:id="rId1"/>
  <headerFooter alignWithMargins="0">
    <oddHeader xml:space="preserve">&amp;L&amp;G&amp;C&amp;"Arial,Negrita Cursiva"&amp;14
XX RAID  El Corzo  
Copa Federación CET 40&amp;R&amp;"Arial Black,Normal"&amp;12&amp;G
&amp;D 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zoomScaleNormal="100" zoomScaleSheetLayoutView="100" workbookViewId="0">
      <selection activeCell="C30" sqref="C30"/>
    </sheetView>
  </sheetViews>
  <sheetFormatPr baseColWidth="10" defaultRowHeight="12.75" x14ac:dyDescent="0.2"/>
  <cols>
    <col min="1" max="1" width="19.28515625" style="278" customWidth="1"/>
    <col min="2" max="2" width="13.5703125" style="278" customWidth="1"/>
    <col min="3" max="6" width="30.7109375" style="255" customWidth="1"/>
    <col min="7" max="16384" width="11.42578125" style="255"/>
  </cols>
  <sheetData>
    <row r="1" spans="1:6" ht="57" customHeight="1" thickTop="1" thickBot="1" x14ac:dyDescent="0.25">
      <c r="A1" s="424" t="s">
        <v>68</v>
      </c>
      <c r="B1" s="425"/>
      <c r="C1" s="425"/>
      <c r="D1" s="425"/>
      <c r="E1" s="425"/>
      <c r="F1" s="426"/>
    </row>
    <row r="2" spans="1:6" ht="24.75" customHeight="1" thickTop="1" x14ac:dyDescent="0.2">
      <c r="A2" s="427" t="s">
        <v>9</v>
      </c>
      <c r="B2" s="427" t="s">
        <v>5</v>
      </c>
      <c r="C2" s="427" t="s">
        <v>0</v>
      </c>
      <c r="D2" s="427" t="s">
        <v>1</v>
      </c>
      <c r="E2" s="427" t="s">
        <v>61</v>
      </c>
      <c r="F2" s="431" t="s">
        <v>62</v>
      </c>
    </row>
    <row r="3" spans="1:6" ht="45.75" customHeight="1" thickBot="1" x14ac:dyDescent="0.25">
      <c r="A3" s="428"/>
      <c r="B3" s="428"/>
      <c r="C3" s="428"/>
      <c r="D3" s="428"/>
      <c r="E3" s="428"/>
      <c r="F3" s="432"/>
    </row>
    <row r="4" spans="1:6" ht="30" customHeight="1" thickTop="1" x14ac:dyDescent="0.25">
      <c r="A4" s="257"/>
      <c r="B4" s="258">
        <v>0.45833333333333331</v>
      </c>
      <c r="C4" s="259">
        <v>0</v>
      </c>
      <c r="D4" s="259">
        <v>0</v>
      </c>
      <c r="E4" s="279"/>
      <c r="F4" s="280"/>
    </row>
    <row r="5" spans="1:6" ht="30" customHeight="1" x14ac:dyDescent="0.25">
      <c r="A5" s="261"/>
      <c r="B5" s="262">
        <v>0.45833333333333331</v>
      </c>
      <c r="C5" s="263">
        <v>0</v>
      </c>
      <c r="D5" s="263">
        <v>0</v>
      </c>
      <c r="E5" s="281"/>
      <c r="F5" s="282"/>
    </row>
    <row r="6" spans="1:6" ht="30" customHeight="1" x14ac:dyDescent="0.25">
      <c r="A6" s="261"/>
      <c r="B6" s="262">
        <v>0.45833333333333331</v>
      </c>
      <c r="C6" s="263">
        <v>0</v>
      </c>
      <c r="D6" s="263">
        <v>0</v>
      </c>
      <c r="E6" s="281"/>
      <c r="F6" s="283"/>
    </row>
    <row r="7" spans="1:6" ht="30" customHeight="1" x14ac:dyDescent="0.25">
      <c r="A7" s="261"/>
      <c r="B7" s="262">
        <v>0.45833333333333331</v>
      </c>
      <c r="C7" s="263">
        <v>0</v>
      </c>
      <c r="D7" s="263">
        <v>0</v>
      </c>
      <c r="E7" s="281"/>
      <c r="F7" s="282"/>
    </row>
    <row r="8" spans="1:6" ht="30" customHeight="1" x14ac:dyDescent="0.25">
      <c r="A8" s="261"/>
      <c r="B8" s="262">
        <v>0.45833333333333331</v>
      </c>
      <c r="C8" s="263">
        <v>0</v>
      </c>
      <c r="D8" s="263">
        <v>0</v>
      </c>
      <c r="E8" s="281"/>
      <c r="F8" s="282"/>
    </row>
    <row r="9" spans="1:6" ht="30" customHeight="1" x14ac:dyDescent="0.25">
      <c r="A9" s="261"/>
      <c r="B9" s="262">
        <v>0.45833333333333331</v>
      </c>
      <c r="C9" s="263">
        <v>0</v>
      </c>
      <c r="D9" s="263">
        <v>0</v>
      </c>
      <c r="E9" s="281"/>
      <c r="F9" s="282"/>
    </row>
    <row r="10" spans="1:6" ht="30" customHeight="1" x14ac:dyDescent="0.25">
      <c r="A10" s="261"/>
      <c r="B10" s="262">
        <v>0.45833333333333331</v>
      </c>
      <c r="C10" s="263">
        <v>0</v>
      </c>
      <c r="D10" s="263">
        <v>0</v>
      </c>
      <c r="E10" s="281"/>
      <c r="F10" s="282"/>
    </row>
    <row r="11" spans="1:6" ht="30" customHeight="1" x14ac:dyDescent="0.25">
      <c r="A11" s="261"/>
      <c r="B11" s="262">
        <v>0.45833333333333331</v>
      </c>
      <c r="C11" s="263">
        <v>0</v>
      </c>
      <c r="D11" s="263">
        <v>0</v>
      </c>
      <c r="E11" s="281"/>
      <c r="F11" s="282"/>
    </row>
    <row r="12" spans="1:6" ht="30" customHeight="1" x14ac:dyDescent="0.25">
      <c r="A12" s="261"/>
      <c r="B12" s="262">
        <v>0.45833333333333331</v>
      </c>
      <c r="C12" s="263">
        <v>0</v>
      </c>
      <c r="D12" s="263">
        <v>0</v>
      </c>
      <c r="E12" s="281"/>
      <c r="F12" s="282"/>
    </row>
    <row r="13" spans="1:6" ht="30" customHeight="1" x14ac:dyDescent="0.25">
      <c r="A13" s="261"/>
      <c r="B13" s="262">
        <v>0.45833333333333331</v>
      </c>
      <c r="C13" s="263">
        <v>0</v>
      </c>
      <c r="D13" s="263">
        <v>0</v>
      </c>
      <c r="E13" s="281"/>
      <c r="F13" s="282"/>
    </row>
    <row r="14" spans="1:6" ht="30" customHeight="1" x14ac:dyDescent="0.25">
      <c r="A14" s="261"/>
      <c r="B14" s="262">
        <v>0.45833333333333331</v>
      </c>
      <c r="C14" s="263">
        <v>0</v>
      </c>
      <c r="D14" s="263">
        <v>0</v>
      </c>
      <c r="E14" s="281"/>
      <c r="F14" s="282"/>
    </row>
    <row r="15" spans="1:6" ht="30" customHeight="1" x14ac:dyDescent="0.25">
      <c r="A15" s="261"/>
      <c r="B15" s="262">
        <v>0.45833333333333331</v>
      </c>
      <c r="C15" s="263">
        <v>0</v>
      </c>
      <c r="D15" s="263">
        <v>0</v>
      </c>
      <c r="E15" s="281"/>
      <c r="F15" s="282"/>
    </row>
    <row r="16" spans="1:6" ht="30" customHeight="1" x14ac:dyDescent="0.25">
      <c r="A16" s="261"/>
      <c r="B16" s="262">
        <v>0.45833333333333331</v>
      </c>
      <c r="C16" s="263">
        <v>0</v>
      </c>
      <c r="D16" s="263">
        <v>0</v>
      </c>
      <c r="E16" s="281"/>
      <c r="F16" s="282"/>
    </row>
    <row r="17" spans="1:6" ht="30" customHeight="1" x14ac:dyDescent="0.25">
      <c r="A17" s="261"/>
      <c r="B17" s="262">
        <v>0.45833333333333331</v>
      </c>
      <c r="C17" s="263">
        <v>0</v>
      </c>
      <c r="D17" s="263">
        <v>0</v>
      </c>
      <c r="E17" s="281"/>
      <c r="F17" s="282"/>
    </row>
    <row r="18" spans="1:6" ht="30" customHeight="1" x14ac:dyDescent="0.25">
      <c r="A18" s="261"/>
      <c r="B18" s="262">
        <v>0.45833333333333331</v>
      </c>
      <c r="C18" s="263">
        <v>0</v>
      </c>
      <c r="D18" s="263">
        <v>0</v>
      </c>
      <c r="E18" s="281"/>
      <c r="F18" s="282"/>
    </row>
    <row r="19" spans="1:6" ht="30" customHeight="1" x14ac:dyDescent="0.25">
      <c r="A19" s="261"/>
      <c r="B19" s="262">
        <v>0.45833333333333331</v>
      </c>
      <c r="C19" s="263">
        <v>0</v>
      </c>
      <c r="D19" s="263">
        <v>0</v>
      </c>
      <c r="E19" s="281"/>
      <c r="F19" s="282"/>
    </row>
    <row r="20" spans="1:6" ht="30" customHeight="1" x14ac:dyDescent="0.25">
      <c r="A20" s="261"/>
      <c r="B20" s="262">
        <v>0.45833333333333331</v>
      </c>
      <c r="C20" s="263">
        <v>0</v>
      </c>
      <c r="D20" s="263">
        <v>0</v>
      </c>
      <c r="E20" s="281"/>
      <c r="F20" s="282"/>
    </row>
    <row r="21" spans="1:6" ht="30" customHeight="1" x14ac:dyDescent="0.25">
      <c r="A21" s="261"/>
      <c r="B21" s="262">
        <v>0.45833333333333331</v>
      </c>
      <c r="C21" s="263">
        <v>0</v>
      </c>
      <c r="D21" s="263">
        <v>0</v>
      </c>
      <c r="E21" s="281"/>
      <c r="F21" s="282"/>
    </row>
    <row r="22" spans="1:6" ht="30" customHeight="1" x14ac:dyDescent="0.25">
      <c r="A22" s="261"/>
      <c r="B22" s="262">
        <v>0.45833333333333331</v>
      </c>
      <c r="C22" s="263">
        <v>0</v>
      </c>
      <c r="D22" s="263">
        <v>0</v>
      </c>
      <c r="E22" s="281"/>
      <c r="F22" s="282"/>
    </row>
    <row r="23" spans="1:6" ht="30" customHeight="1" x14ac:dyDescent="0.25">
      <c r="A23" s="261"/>
      <c r="B23" s="262">
        <v>0.45833333333333331</v>
      </c>
      <c r="C23" s="263">
        <v>0</v>
      </c>
      <c r="D23" s="263">
        <v>0</v>
      </c>
      <c r="E23" s="281"/>
      <c r="F23" s="282"/>
    </row>
    <row r="24" spans="1:6" ht="30" customHeight="1" x14ac:dyDescent="0.25">
      <c r="A24" s="261"/>
      <c r="B24" s="262">
        <v>0.45833333333333331</v>
      </c>
      <c r="C24" s="263">
        <v>0</v>
      </c>
      <c r="D24" s="263">
        <v>0</v>
      </c>
      <c r="E24" s="281"/>
      <c r="F24" s="282"/>
    </row>
    <row r="25" spans="1:6" ht="30" customHeight="1" x14ac:dyDescent="0.25">
      <c r="A25" s="261"/>
      <c r="B25" s="262">
        <v>0.45833333333333331</v>
      </c>
      <c r="C25" s="263">
        <v>0</v>
      </c>
      <c r="D25" s="263">
        <v>0</v>
      </c>
      <c r="E25" s="281"/>
      <c r="F25" s="282"/>
    </row>
    <row r="26" spans="1:6" ht="30" customHeight="1" x14ac:dyDescent="0.25">
      <c r="A26" s="261"/>
      <c r="B26" s="262">
        <v>0.45833333333333331</v>
      </c>
      <c r="C26" s="263">
        <v>0</v>
      </c>
      <c r="D26" s="263">
        <v>0</v>
      </c>
      <c r="E26" s="281"/>
      <c r="F26" s="282"/>
    </row>
    <row r="27" spans="1:6" ht="30" customHeight="1" x14ac:dyDescent="0.25">
      <c r="A27" s="261"/>
      <c r="B27" s="262">
        <v>0.45833333333333331</v>
      </c>
      <c r="C27" s="263">
        <v>0</v>
      </c>
      <c r="D27" s="263">
        <v>0</v>
      </c>
      <c r="E27" s="281"/>
      <c r="F27" s="282"/>
    </row>
    <row r="28" spans="1:6" ht="30" customHeight="1" x14ac:dyDescent="0.25">
      <c r="A28" s="261"/>
      <c r="B28" s="262">
        <v>0.45833333333333331</v>
      </c>
      <c r="C28" s="263">
        <v>0</v>
      </c>
      <c r="D28" s="263">
        <v>0</v>
      </c>
      <c r="E28" s="281"/>
      <c r="F28" s="282"/>
    </row>
    <row r="29" spans="1:6" ht="30" customHeight="1" x14ac:dyDescent="0.25">
      <c r="A29" s="261"/>
      <c r="B29" s="262">
        <v>0.45833333333333331</v>
      </c>
      <c r="C29" s="263">
        <v>0</v>
      </c>
      <c r="D29" s="263">
        <v>0</v>
      </c>
      <c r="E29" s="281"/>
      <c r="F29" s="282"/>
    </row>
    <row r="30" spans="1:6" ht="30" customHeight="1" x14ac:dyDescent="0.25">
      <c r="A30" s="261"/>
      <c r="B30" s="262">
        <v>0.45833333333333331</v>
      </c>
      <c r="C30" s="263">
        <v>0</v>
      </c>
      <c r="D30" s="263">
        <v>0</v>
      </c>
      <c r="E30" s="281"/>
      <c r="F30" s="282"/>
    </row>
    <row r="31" spans="1:6" ht="30" customHeight="1" x14ac:dyDescent="0.25">
      <c r="A31" s="261"/>
      <c r="B31" s="262">
        <v>0.45833333333333331</v>
      </c>
      <c r="C31" s="263">
        <v>0</v>
      </c>
      <c r="D31" s="263">
        <v>0</v>
      </c>
      <c r="E31" s="281"/>
      <c r="F31" s="282"/>
    </row>
    <row r="32" spans="1:6" ht="30" customHeight="1" x14ac:dyDescent="0.25">
      <c r="A32" s="261"/>
      <c r="B32" s="262">
        <v>0.45833333333333331</v>
      </c>
      <c r="C32" s="263">
        <v>0</v>
      </c>
      <c r="D32" s="263">
        <v>0</v>
      </c>
      <c r="E32" s="281"/>
      <c r="F32" s="282"/>
    </row>
    <row r="33" spans="1:6" ht="30" customHeight="1" x14ac:dyDescent="0.25">
      <c r="A33" s="261"/>
      <c r="B33" s="262">
        <v>0.45833333333333331</v>
      </c>
      <c r="C33" s="263">
        <v>0</v>
      </c>
      <c r="D33" s="263">
        <v>0</v>
      </c>
      <c r="E33" s="281"/>
      <c r="F33" s="282"/>
    </row>
    <row r="34" spans="1:6" ht="30" customHeight="1" x14ac:dyDescent="0.2">
      <c r="A34" s="284"/>
      <c r="B34" s="281">
        <v>0.45833333333333331</v>
      </c>
      <c r="C34" s="263">
        <v>0</v>
      </c>
      <c r="D34" s="263">
        <v>0</v>
      </c>
      <c r="E34" s="281"/>
      <c r="F34" s="285"/>
    </row>
    <row r="35" spans="1:6" ht="30" customHeight="1" x14ac:dyDescent="0.2">
      <c r="A35" s="284"/>
      <c r="B35" s="281">
        <v>0.45833333333333331</v>
      </c>
      <c r="C35" s="263">
        <v>0</v>
      </c>
      <c r="D35" s="263">
        <v>0</v>
      </c>
      <c r="E35" s="281"/>
      <c r="F35" s="285"/>
    </row>
    <row r="36" spans="1:6" ht="30" customHeight="1" x14ac:dyDescent="0.2">
      <c r="A36" s="284"/>
      <c r="B36" s="281">
        <v>0.45833333333333331</v>
      </c>
      <c r="C36" s="263">
        <v>0</v>
      </c>
      <c r="D36" s="263">
        <v>0</v>
      </c>
      <c r="E36" s="281"/>
      <c r="F36" s="285"/>
    </row>
    <row r="37" spans="1:6" ht="30" customHeight="1" thickBot="1" x14ac:dyDescent="0.25">
      <c r="A37" s="286"/>
      <c r="B37" s="287">
        <v>0.45833333333333331</v>
      </c>
      <c r="C37" s="268">
        <v>0</v>
      </c>
      <c r="D37" s="268">
        <v>0</v>
      </c>
      <c r="E37" s="287"/>
      <c r="F37" s="288"/>
    </row>
    <row r="38" spans="1:6" ht="20.100000000000001" customHeight="1" thickTop="1" x14ac:dyDescent="0.2">
      <c r="A38" s="289"/>
      <c r="B38" s="290"/>
      <c r="C38" s="291"/>
      <c r="D38" s="291"/>
      <c r="E38" s="290"/>
      <c r="F38" s="290"/>
    </row>
    <row r="39" spans="1:6" ht="20.100000000000001" customHeight="1" x14ac:dyDescent="0.2">
      <c r="A39" s="274"/>
      <c r="B39" s="275"/>
      <c r="C39" s="276"/>
      <c r="D39" s="276"/>
      <c r="E39" s="275"/>
      <c r="F39" s="275"/>
    </row>
    <row r="40" spans="1:6" ht="20.100000000000001" customHeight="1" x14ac:dyDescent="0.2">
      <c r="A40" s="274"/>
      <c r="B40" s="275"/>
      <c r="C40" s="276"/>
      <c r="D40" s="276"/>
      <c r="E40" s="275"/>
      <c r="F40" s="275"/>
    </row>
    <row r="41" spans="1:6" ht="20.100000000000001" customHeight="1" x14ac:dyDescent="0.2">
      <c r="A41" s="274"/>
      <c r="B41" s="275"/>
      <c r="C41" s="276"/>
      <c r="D41" s="276"/>
      <c r="E41" s="275"/>
      <c r="F41" s="275"/>
    </row>
    <row r="42" spans="1:6" ht="20.100000000000001" customHeight="1" x14ac:dyDescent="0.2">
      <c r="A42" s="274"/>
      <c r="B42" s="275"/>
      <c r="C42" s="276"/>
      <c r="D42" s="276"/>
      <c r="E42" s="275"/>
      <c r="F42" s="275"/>
    </row>
    <row r="43" spans="1:6" ht="20.100000000000001" customHeight="1" x14ac:dyDescent="0.2">
      <c r="A43" s="274"/>
      <c r="B43" s="275"/>
      <c r="C43" s="276"/>
      <c r="D43" s="276"/>
      <c r="E43" s="275"/>
      <c r="F43" s="275"/>
    </row>
  </sheetData>
  <mergeCells count="7">
    <mergeCell ref="A1:F1"/>
    <mergeCell ref="A2:A3"/>
    <mergeCell ref="B2:B3"/>
    <mergeCell ref="C2:C3"/>
    <mergeCell ref="D2:D3"/>
    <mergeCell ref="E2:E3"/>
    <mergeCell ref="F2:F3"/>
  </mergeCells>
  <printOptions horizontalCentered="1"/>
  <pageMargins left="0.31496062992125984" right="0.27559055118110237" top="1.5354330708661419" bottom="0.6692913385826772" header="0.27559055118110237" footer="0"/>
  <pageSetup paperSize="9" scale="59" orientation="portrait" r:id="rId1"/>
  <headerFooter alignWithMargins="0">
    <oddHeader xml:space="preserve">&amp;L&amp;G&amp;C&amp;"Arial,Negrita"&amp;14
&amp;20V RAID Club Hípico el Corzo 2012&amp;R&amp;"Arial Black,Normal"&amp;12&amp;G
&amp;D 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showGridLines="0" view="pageBreakPreview" topLeftCell="A27" zoomScaleNormal="100" zoomScaleSheetLayoutView="100" workbookViewId="0">
      <selection activeCell="C30" sqref="C30"/>
    </sheetView>
  </sheetViews>
  <sheetFormatPr baseColWidth="10" defaultRowHeight="12.75" x14ac:dyDescent="0.2"/>
  <cols>
    <col min="1" max="1" width="27.7109375" style="278" customWidth="1"/>
    <col min="2" max="2" width="43.28515625" style="278" customWidth="1"/>
    <col min="3" max="3" width="31.28515625" style="255" customWidth="1"/>
    <col min="4" max="16384" width="11.42578125" style="255"/>
  </cols>
  <sheetData>
    <row r="1" spans="1:4" ht="42" customHeight="1" thickBot="1" x14ac:dyDescent="0.25">
      <c r="A1" s="255"/>
      <c r="B1" s="292" t="str">
        <f>'Control Vet-Gate 1ª Fase'!B1</f>
        <v>V Raid Club Hípco el Corzo 18/02/2012</v>
      </c>
      <c r="C1" s="293"/>
      <c r="D1" s="293"/>
    </row>
    <row r="2" spans="1:4" ht="50.1" customHeight="1" thickTop="1" thickBot="1" x14ac:dyDescent="0.25">
      <c r="A2" s="424" t="s">
        <v>66</v>
      </c>
      <c r="B2" s="425"/>
      <c r="C2" s="426"/>
    </row>
    <row r="3" spans="1:4" ht="24.95" customHeight="1" thickTop="1" thickBot="1" x14ac:dyDescent="0.25">
      <c r="A3" s="256" t="s">
        <v>9</v>
      </c>
      <c r="B3" s="294" t="s">
        <v>61</v>
      </c>
      <c r="C3" s="256" t="s">
        <v>62</v>
      </c>
    </row>
    <row r="4" spans="1:4" ht="30" customHeight="1" thickTop="1" x14ac:dyDescent="0.25">
      <c r="A4" s="257"/>
      <c r="B4" s="258"/>
      <c r="C4" s="260"/>
    </row>
    <row r="5" spans="1:4" ht="30" customHeight="1" x14ac:dyDescent="0.25">
      <c r="A5" s="261"/>
      <c r="B5" s="262"/>
      <c r="C5" s="264"/>
    </row>
    <row r="6" spans="1:4" ht="30" customHeight="1" x14ac:dyDescent="0.25">
      <c r="A6" s="261"/>
      <c r="B6" s="262"/>
      <c r="C6" s="264"/>
    </row>
    <row r="7" spans="1:4" ht="30" customHeight="1" thickBot="1" x14ac:dyDescent="0.3">
      <c r="A7" s="266"/>
      <c r="B7" s="267"/>
      <c r="C7" s="295"/>
    </row>
    <row r="8" spans="1:4" ht="39.950000000000003" customHeight="1" thickTop="1" x14ac:dyDescent="0.25">
      <c r="A8" s="296"/>
      <c r="B8" s="297"/>
      <c r="C8" s="298"/>
    </row>
    <row r="9" spans="1:4" ht="42" customHeight="1" thickBot="1" x14ac:dyDescent="0.25">
      <c r="A9" s="255"/>
      <c r="B9" s="292" t="str">
        <f>B1</f>
        <v>V Raid Club Hípco el Corzo 18/02/2012</v>
      </c>
      <c r="C9" s="293"/>
      <c r="D9" s="293"/>
    </row>
    <row r="10" spans="1:4" ht="50.1" customHeight="1" thickTop="1" thickBot="1" x14ac:dyDescent="0.25">
      <c r="A10" s="424" t="s">
        <v>66</v>
      </c>
      <c r="B10" s="425"/>
      <c r="C10" s="426"/>
    </row>
    <row r="11" spans="1:4" ht="24.95" customHeight="1" thickTop="1" thickBot="1" x14ac:dyDescent="0.25">
      <c r="A11" s="299" t="s">
        <v>9</v>
      </c>
      <c r="B11" s="299" t="s">
        <v>61</v>
      </c>
      <c r="C11" s="299" t="s">
        <v>62</v>
      </c>
    </row>
    <row r="12" spans="1:4" ht="30" customHeight="1" thickTop="1" x14ac:dyDescent="0.25">
      <c r="A12" s="300"/>
      <c r="B12" s="301"/>
      <c r="C12" s="302"/>
    </row>
    <row r="13" spans="1:4" ht="30" customHeight="1" x14ac:dyDescent="0.25">
      <c r="A13" s="261"/>
      <c r="B13" s="262"/>
      <c r="C13" s="264"/>
    </row>
    <row r="14" spans="1:4" ht="30" customHeight="1" x14ac:dyDescent="0.25">
      <c r="A14" s="261"/>
      <c r="B14" s="262"/>
      <c r="C14" s="264"/>
    </row>
    <row r="15" spans="1:4" ht="30" customHeight="1" thickBot="1" x14ac:dyDescent="0.3">
      <c r="A15" s="266"/>
      <c r="B15" s="267"/>
      <c r="C15" s="295"/>
    </row>
    <row r="16" spans="1:4" ht="39.950000000000003" customHeight="1" thickTop="1" x14ac:dyDescent="0.25">
      <c r="A16" s="296"/>
      <c r="B16" s="297"/>
      <c r="C16" s="303"/>
    </row>
    <row r="17" spans="1:4" ht="42" customHeight="1" thickBot="1" x14ac:dyDescent="0.25">
      <c r="A17" s="255"/>
      <c r="B17" s="292" t="str">
        <f>B1</f>
        <v>V Raid Club Hípco el Corzo 18/02/2012</v>
      </c>
      <c r="C17" s="293"/>
      <c r="D17" s="293"/>
    </row>
    <row r="18" spans="1:4" ht="50.1" customHeight="1" thickTop="1" thickBot="1" x14ac:dyDescent="0.25">
      <c r="A18" s="424" t="s">
        <v>69</v>
      </c>
      <c r="B18" s="425"/>
      <c r="C18" s="426"/>
    </row>
    <row r="19" spans="1:4" ht="24.95" customHeight="1" thickTop="1" thickBot="1" x14ac:dyDescent="0.25">
      <c r="A19" s="299" t="s">
        <v>9</v>
      </c>
      <c r="B19" s="299" t="s">
        <v>61</v>
      </c>
      <c r="C19" s="299" t="s">
        <v>62</v>
      </c>
    </row>
    <row r="20" spans="1:4" ht="30" customHeight="1" thickTop="1" x14ac:dyDescent="0.25">
      <c r="A20" s="300"/>
      <c r="B20" s="301"/>
      <c r="C20" s="302"/>
    </row>
    <row r="21" spans="1:4" ht="30" customHeight="1" x14ac:dyDescent="0.25">
      <c r="A21" s="261"/>
      <c r="B21" s="262"/>
      <c r="C21" s="264"/>
    </row>
    <row r="22" spans="1:4" ht="30" customHeight="1" x14ac:dyDescent="0.25">
      <c r="A22" s="261"/>
      <c r="B22" s="262"/>
      <c r="C22" s="264"/>
    </row>
    <row r="23" spans="1:4" ht="30" customHeight="1" thickBot="1" x14ac:dyDescent="0.3">
      <c r="A23" s="266"/>
      <c r="B23" s="267"/>
      <c r="C23" s="295"/>
    </row>
    <row r="24" spans="1:4" ht="39.950000000000003" customHeight="1" thickTop="1" x14ac:dyDescent="0.25">
      <c r="A24" s="296"/>
      <c r="B24" s="297"/>
      <c r="C24" s="298"/>
    </row>
    <row r="25" spans="1:4" ht="42" customHeight="1" thickBot="1" x14ac:dyDescent="0.25">
      <c r="A25" s="255"/>
      <c r="B25" s="292" t="str">
        <f>B1</f>
        <v>V Raid Club Hípco el Corzo 18/02/2012</v>
      </c>
      <c r="C25" s="293"/>
      <c r="D25" s="293"/>
    </row>
    <row r="26" spans="1:4" ht="50.1" customHeight="1" thickTop="1" thickBot="1" x14ac:dyDescent="0.25">
      <c r="A26" s="424" t="s">
        <v>66</v>
      </c>
      <c r="B26" s="425"/>
      <c r="C26" s="426"/>
    </row>
    <row r="27" spans="1:4" ht="24.95" customHeight="1" thickTop="1" thickBot="1" x14ac:dyDescent="0.25">
      <c r="A27" s="299" t="s">
        <v>9</v>
      </c>
      <c r="B27" s="299" t="s">
        <v>61</v>
      </c>
      <c r="C27" s="299" t="s">
        <v>62</v>
      </c>
    </row>
    <row r="28" spans="1:4" ht="30" customHeight="1" thickTop="1" x14ac:dyDescent="0.25">
      <c r="A28" s="300"/>
      <c r="B28" s="301"/>
      <c r="C28" s="302"/>
    </row>
    <row r="29" spans="1:4" ht="30" customHeight="1" x14ac:dyDescent="0.25">
      <c r="A29" s="261"/>
      <c r="B29" s="262"/>
      <c r="C29" s="264"/>
    </row>
    <row r="30" spans="1:4" ht="30" customHeight="1" x14ac:dyDescent="0.25">
      <c r="A30" s="261"/>
      <c r="B30" s="262"/>
      <c r="C30" s="264"/>
    </row>
    <row r="31" spans="1:4" ht="30" customHeight="1" thickBot="1" x14ac:dyDescent="0.3">
      <c r="A31" s="266"/>
      <c r="B31" s="267"/>
      <c r="C31" s="295"/>
    </row>
    <row r="32" spans="1:4" ht="39.950000000000003" customHeight="1" thickTop="1" x14ac:dyDescent="0.25">
      <c r="A32" s="296"/>
      <c r="B32" s="297"/>
      <c r="C32" s="298"/>
    </row>
    <row r="33" spans="1:4" ht="42" customHeight="1" thickBot="1" x14ac:dyDescent="0.25">
      <c r="A33" s="255"/>
      <c r="B33" s="292" t="str">
        <f>B1</f>
        <v>V Raid Club Hípco el Corzo 18/02/2012</v>
      </c>
      <c r="C33" s="293"/>
      <c r="D33" s="293"/>
    </row>
    <row r="34" spans="1:4" ht="50.1" customHeight="1" thickTop="1" thickBot="1" x14ac:dyDescent="0.25">
      <c r="A34" s="424" t="s">
        <v>66</v>
      </c>
      <c r="B34" s="425"/>
      <c r="C34" s="426"/>
    </row>
    <row r="35" spans="1:4" ht="24.95" customHeight="1" thickTop="1" thickBot="1" x14ac:dyDescent="0.25">
      <c r="A35" s="299" t="s">
        <v>9</v>
      </c>
      <c r="B35" s="299" t="s">
        <v>61</v>
      </c>
      <c r="C35" s="299" t="s">
        <v>62</v>
      </c>
    </row>
    <row r="36" spans="1:4" ht="30" customHeight="1" thickTop="1" x14ac:dyDescent="0.25">
      <c r="A36" s="300"/>
      <c r="B36" s="301"/>
      <c r="C36" s="304"/>
    </row>
    <row r="37" spans="1:4" ht="30" customHeight="1" x14ac:dyDescent="0.25">
      <c r="A37" s="261"/>
      <c r="B37" s="262"/>
      <c r="C37" s="264"/>
    </row>
    <row r="38" spans="1:4" ht="30" customHeight="1" x14ac:dyDescent="0.25">
      <c r="A38" s="261"/>
      <c r="B38" s="262"/>
      <c r="C38" s="265"/>
    </row>
    <row r="39" spans="1:4" ht="30" customHeight="1" thickBot="1" x14ac:dyDescent="0.3">
      <c r="A39" s="270"/>
      <c r="B39" s="271"/>
      <c r="C39" s="273"/>
    </row>
    <row r="40" spans="1:4" ht="39.950000000000003" customHeight="1" thickTop="1" x14ac:dyDescent="0.25">
      <c r="A40" s="305"/>
      <c r="B40" s="306"/>
      <c r="C40" s="277"/>
    </row>
    <row r="41" spans="1:4" ht="42" customHeight="1" thickBot="1" x14ac:dyDescent="0.25">
      <c r="A41" s="255"/>
      <c r="B41" s="292" t="str">
        <f>B1</f>
        <v>V Raid Club Hípco el Corzo 18/02/2012</v>
      </c>
      <c r="C41" s="293"/>
      <c r="D41" s="293"/>
    </row>
    <row r="42" spans="1:4" ht="50.1" customHeight="1" thickTop="1" thickBot="1" x14ac:dyDescent="0.25">
      <c r="A42" s="424" t="s">
        <v>66</v>
      </c>
      <c r="B42" s="425"/>
      <c r="C42" s="426"/>
    </row>
    <row r="43" spans="1:4" ht="24.95" customHeight="1" thickTop="1" thickBot="1" x14ac:dyDescent="0.25">
      <c r="A43" s="299" t="s">
        <v>9</v>
      </c>
      <c r="B43" s="299" t="s">
        <v>61</v>
      </c>
      <c r="C43" s="299" t="s">
        <v>62</v>
      </c>
    </row>
    <row r="44" spans="1:4" ht="30" customHeight="1" thickTop="1" x14ac:dyDescent="0.25">
      <c r="A44" s="300"/>
      <c r="B44" s="301"/>
      <c r="C44" s="304"/>
    </row>
    <row r="45" spans="1:4" ht="30" customHeight="1" x14ac:dyDescent="0.25">
      <c r="A45" s="261"/>
      <c r="B45" s="262"/>
      <c r="C45" s="265"/>
    </row>
    <row r="46" spans="1:4" ht="30" customHeight="1" x14ac:dyDescent="0.25">
      <c r="A46" s="261"/>
      <c r="B46" s="262"/>
      <c r="C46" s="265"/>
    </row>
    <row r="47" spans="1:4" ht="30" customHeight="1" thickBot="1" x14ac:dyDescent="0.3">
      <c r="A47" s="266"/>
      <c r="B47" s="267"/>
      <c r="C47" s="269"/>
    </row>
    <row r="48" spans="1:4" ht="39.950000000000003" customHeight="1" thickTop="1" x14ac:dyDescent="0.25">
      <c r="A48" s="296"/>
      <c r="B48" s="297"/>
      <c r="C48" s="303"/>
    </row>
    <row r="49" spans="1:4" ht="42" customHeight="1" thickBot="1" x14ac:dyDescent="0.25">
      <c r="A49" s="255"/>
      <c r="B49" s="292" t="str">
        <f>B1</f>
        <v>V Raid Club Hípco el Corzo 18/02/2012</v>
      </c>
      <c r="C49" s="293"/>
      <c r="D49" s="293"/>
    </row>
    <row r="50" spans="1:4" ht="50.1" customHeight="1" thickTop="1" thickBot="1" x14ac:dyDescent="0.25">
      <c r="A50" s="424" t="s">
        <v>66</v>
      </c>
      <c r="B50" s="425"/>
      <c r="C50" s="426"/>
    </row>
    <row r="51" spans="1:4" ht="24.95" customHeight="1" thickTop="1" thickBot="1" x14ac:dyDescent="0.25">
      <c r="A51" s="299" t="s">
        <v>9</v>
      </c>
      <c r="B51" s="299" t="s">
        <v>61</v>
      </c>
      <c r="C51" s="299" t="s">
        <v>62</v>
      </c>
    </row>
    <row r="52" spans="1:4" ht="30" customHeight="1" thickTop="1" x14ac:dyDescent="0.25">
      <c r="A52" s="300"/>
      <c r="B52" s="301"/>
      <c r="C52" s="304"/>
    </row>
    <row r="53" spans="1:4" ht="30" customHeight="1" x14ac:dyDescent="0.25">
      <c r="A53" s="261"/>
      <c r="B53" s="262"/>
      <c r="C53" s="265"/>
    </row>
    <row r="54" spans="1:4" ht="30" customHeight="1" x14ac:dyDescent="0.25">
      <c r="A54" s="261"/>
      <c r="B54" s="262"/>
      <c r="C54" s="265"/>
    </row>
    <row r="55" spans="1:4" ht="30" customHeight="1" thickBot="1" x14ac:dyDescent="0.3">
      <c r="A55" s="266"/>
      <c r="B55" s="267"/>
      <c r="C55" s="269"/>
    </row>
    <row r="56" spans="1:4" ht="39.950000000000003" customHeight="1" thickTop="1" x14ac:dyDescent="0.25">
      <c r="A56" s="296"/>
      <c r="B56" s="297"/>
      <c r="C56" s="303"/>
    </row>
    <row r="57" spans="1:4" ht="42" customHeight="1" thickBot="1" x14ac:dyDescent="0.25">
      <c r="A57" s="255"/>
      <c r="B57" s="292" t="str">
        <f>B1</f>
        <v>V Raid Club Hípco el Corzo 18/02/2012</v>
      </c>
      <c r="C57" s="293"/>
      <c r="D57" s="293"/>
    </row>
    <row r="58" spans="1:4" ht="50.1" customHeight="1" thickTop="1" thickBot="1" x14ac:dyDescent="0.25">
      <c r="A58" s="424" t="s">
        <v>66</v>
      </c>
      <c r="B58" s="425"/>
      <c r="C58" s="426"/>
    </row>
    <row r="59" spans="1:4" ht="24.95" customHeight="1" thickTop="1" thickBot="1" x14ac:dyDescent="0.25">
      <c r="A59" s="299" t="s">
        <v>9</v>
      </c>
      <c r="B59" s="299" t="s">
        <v>61</v>
      </c>
      <c r="C59" s="299" t="s">
        <v>62</v>
      </c>
    </row>
    <row r="60" spans="1:4" ht="30" customHeight="1" thickTop="1" x14ac:dyDescent="0.25">
      <c r="A60" s="300"/>
      <c r="B60" s="301"/>
      <c r="C60" s="304"/>
    </row>
    <row r="61" spans="1:4" ht="30" customHeight="1" x14ac:dyDescent="0.2">
      <c r="A61" s="307"/>
      <c r="B61" s="262"/>
      <c r="C61" s="265"/>
    </row>
    <row r="62" spans="1:4" ht="30" customHeight="1" x14ac:dyDescent="0.2">
      <c r="A62" s="284"/>
      <c r="B62" s="281"/>
      <c r="C62" s="265"/>
    </row>
    <row r="63" spans="1:4" ht="30" customHeight="1" thickBot="1" x14ac:dyDescent="0.25">
      <c r="A63" s="308"/>
      <c r="B63" s="309"/>
      <c r="C63" s="273"/>
    </row>
    <row r="64" spans="1:4" ht="30" customHeight="1" thickTop="1" x14ac:dyDescent="0.2">
      <c r="A64" s="289"/>
      <c r="B64" s="290"/>
      <c r="C64" s="303"/>
    </row>
    <row r="65" spans="1:3" ht="30" customHeight="1" x14ac:dyDescent="0.2">
      <c r="A65" s="274"/>
      <c r="B65" s="275"/>
      <c r="C65" s="277"/>
    </row>
    <row r="66" spans="1:3" x14ac:dyDescent="0.2">
      <c r="A66" s="274"/>
      <c r="B66" s="275"/>
      <c r="C66" s="277"/>
    </row>
    <row r="67" spans="1:3" x14ac:dyDescent="0.2">
      <c r="A67" s="274"/>
      <c r="B67" s="275"/>
      <c r="C67" s="277"/>
    </row>
    <row r="68" spans="1:3" x14ac:dyDescent="0.2">
      <c r="A68" s="274"/>
      <c r="B68" s="275"/>
      <c r="C68" s="277"/>
    </row>
    <row r="69" spans="1:3" x14ac:dyDescent="0.2">
      <c r="A69" s="274"/>
      <c r="B69" s="275"/>
      <c r="C69" s="277"/>
    </row>
    <row r="70" spans="1:3" x14ac:dyDescent="0.2">
      <c r="A70" s="274"/>
      <c r="B70" s="275"/>
      <c r="C70" s="277"/>
    </row>
    <row r="71" spans="1:3" x14ac:dyDescent="0.2">
      <c r="A71" s="274"/>
      <c r="B71" s="275"/>
      <c r="C71" s="277"/>
    </row>
  </sheetData>
  <mergeCells count="8">
    <mergeCell ref="A50:C50"/>
    <mergeCell ref="A58:C58"/>
    <mergeCell ref="A2:C2"/>
    <mergeCell ref="A10:C10"/>
    <mergeCell ref="A18:C18"/>
    <mergeCell ref="A26:C26"/>
    <mergeCell ref="A34:C34"/>
    <mergeCell ref="A42:C42"/>
  </mergeCells>
  <printOptions horizontalCentered="1"/>
  <pageMargins left="0.23622047244094491" right="0.19685039370078741" top="0.69" bottom="0.36" header="0.47244094488188981" footer="0"/>
  <pageSetup paperSize="9" scale="71" orientation="portrait" r:id="rId1"/>
  <headerFooter alignWithMargins="0"/>
  <rowBreaks count="1" manualBreakCount="1">
    <brk id="32" max="2" man="1"/>
  </rowBreak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showGridLines="0" view="pageBreakPreview" topLeftCell="A23" zoomScaleNormal="100" zoomScaleSheetLayoutView="100" workbookViewId="0">
      <selection activeCell="C30" sqref="C30"/>
    </sheetView>
  </sheetViews>
  <sheetFormatPr baseColWidth="10" defaultRowHeight="12.75" x14ac:dyDescent="0.2"/>
  <cols>
    <col min="1" max="1" width="27.7109375" style="278" customWidth="1"/>
    <col min="2" max="2" width="43.28515625" style="278" customWidth="1"/>
    <col min="3" max="3" width="31.28515625" style="255" customWidth="1"/>
    <col min="4" max="16384" width="11.42578125" style="255"/>
  </cols>
  <sheetData>
    <row r="1" spans="1:4" ht="42" customHeight="1" thickBot="1" x14ac:dyDescent="0.25">
      <c r="A1" s="255"/>
      <c r="B1" s="292" t="str">
        <f>'Control Vet-Gate 1ª Fase'!B1</f>
        <v>V Raid Club Hípco el Corzo 18/02/2012</v>
      </c>
      <c r="C1" s="293"/>
      <c r="D1" s="293"/>
    </row>
    <row r="2" spans="1:4" ht="50.1" customHeight="1" thickTop="1" thickBot="1" x14ac:dyDescent="0.25">
      <c r="A2" s="424" t="s">
        <v>70</v>
      </c>
      <c r="B2" s="425"/>
      <c r="C2" s="426"/>
    </row>
    <row r="3" spans="1:4" ht="24.95" customHeight="1" thickTop="1" thickBot="1" x14ac:dyDescent="0.25">
      <c r="A3" s="256" t="s">
        <v>9</v>
      </c>
      <c r="B3" s="294" t="s">
        <v>6</v>
      </c>
      <c r="C3" s="256" t="s">
        <v>6</v>
      </c>
    </row>
    <row r="4" spans="1:4" ht="30" customHeight="1" thickTop="1" x14ac:dyDescent="0.25">
      <c r="A4" s="257"/>
      <c r="B4" s="258"/>
      <c r="C4" s="260"/>
    </row>
    <row r="5" spans="1:4" ht="30" customHeight="1" x14ac:dyDescent="0.25">
      <c r="A5" s="261"/>
      <c r="B5" s="262"/>
      <c r="C5" s="264"/>
    </row>
    <row r="6" spans="1:4" ht="30" customHeight="1" x14ac:dyDescent="0.25">
      <c r="A6" s="261"/>
      <c r="B6" s="262"/>
      <c r="C6" s="264"/>
    </row>
    <row r="7" spans="1:4" ht="30" customHeight="1" thickBot="1" x14ac:dyDescent="0.3">
      <c r="A7" s="266"/>
      <c r="B7" s="267"/>
      <c r="C7" s="295"/>
    </row>
    <row r="8" spans="1:4" ht="39.950000000000003" customHeight="1" thickTop="1" x14ac:dyDescent="0.25">
      <c r="A8" s="296"/>
      <c r="B8" s="297"/>
      <c r="C8" s="298"/>
    </row>
    <row r="9" spans="1:4" ht="42" customHeight="1" thickBot="1" x14ac:dyDescent="0.25">
      <c r="A9" s="255"/>
      <c r="B9" s="292" t="str">
        <f>B1</f>
        <v>V Raid Club Hípco el Corzo 18/02/2012</v>
      </c>
      <c r="C9" s="293"/>
      <c r="D9" s="293"/>
    </row>
    <row r="10" spans="1:4" ht="50.1" customHeight="1" thickTop="1" thickBot="1" x14ac:dyDescent="0.25">
      <c r="A10" s="424" t="s">
        <v>70</v>
      </c>
      <c r="B10" s="425"/>
      <c r="C10" s="426"/>
    </row>
    <row r="11" spans="1:4" ht="24.95" customHeight="1" thickTop="1" thickBot="1" x14ac:dyDescent="0.25">
      <c r="A11" s="299" t="s">
        <v>9</v>
      </c>
      <c r="B11" s="299" t="s">
        <v>6</v>
      </c>
      <c r="C11" s="299" t="s">
        <v>6</v>
      </c>
    </row>
    <row r="12" spans="1:4" ht="30" customHeight="1" thickTop="1" x14ac:dyDescent="0.25">
      <c r="A12" s="300"/>
      <c r="B12" s="301"/>
      <c r="C12" s="302"/>
    </row>
    <row r="13" spans="1:4" ht="30" customHeight="1" x14ac:dyDescent="0.25">
      <c r="A13" s="261"/>
      <c r="B13" s="262"/>
      <c r="C13" s="264"/>
    </row>
    <row r="14" spans="1:4" ht="30" customHeight="1" x14ac:dyDescent="0.25">
      <c r="A14" s="261"/>
      <c r="B14" s="262"/>
      <c r="C14" s="264"/>
    </row>
    <row r="15" spans="1:4" ht="30" customHeight="1" thickBot="1" x14ac:dyDescent="0.3">
      <c r="A15" s="266"/>
      <c r="B15" s="267"/>
      <c r="C15" s="295"/>
    </row>
    <row r="16" spans="1:4" ht="39.950000000000003" customHeight="1" thickTop="1" x14ac:dyDescent="0.25">
      <c r="A16" s="296"/>
      <c r="B16" s="297"/>
      <c r="C16" s="303"/>
    </row>
    <row r="17" spans="1:4" ht="42" customHeight="1" thickBot="1" x14ac:dyDescent="0.25">
      <c r="A17" s="255"/>
      <c r="B17" s="292" t="str">
        <f>B1</f>
        <v>V Raid Club Hípco el Corzo 18/02/2012</v>
      </c>
      <c r="C17" s="293"/>
      <c r="D17" s="293"/>
    </row>
    <row r="18" spans="1:4" ht="50.1" customHeight="1" thickTop="1" thickBot="1" x14ac:dyDescent="0.25">
      <c r="A18" s="424" t="s">
        <v>70</v>
      </c>
      <c r="B18" s="425"/>
      <c r="C18" s="426"/>
    </row>
    <row r="19" spans="1:4" ht="24.95" customHeight="1" thickTop="1" thickBot="1" x14ac:dyDescent="0.25">
      <c r="A19" s="299" t="s">
        <v>9</v>
      </c>
      <c r="B19" s="299" t="s">
        <v>6</v>
      </c>
      <c r="C19" s="299" t="s">
        <v>6</v>
      </c>
    </row>
    <row r="20" spans="1:4" ht="30" customHeight="1" thickTop="1" x14ac:dyDescent="0.25">
      <c r="A20" s="300"/>
      <c r="B20" s="301"/>
      <c r="C20" s="302"/>
    </row>
    <row r="21" spans="1:4" ht="30" customHeight="1" x14ac:dyDescent="0.25">
      <c r="A21" s="261"/>
      <c r="B21" s="262"/>
      <c r="C21" s="264"/>
    </row>
    <row r="22" spans="1:4" ht="30" customHeight="1" x14ac:dyDescent="0.25">
      <c r="A22" s="261"/>
      <c r="B22" s="262"/>
      <c r="C22" s="264"/>
    </row>
    <row r="23" spans="1:4" ht="30" customHeight="1" thickBot="1" x14ac:dyDescent="0.3">
      <c r="A23" s="266"/>
      <c r="B23" s="267"/>
      <c r="C23" s="295"/>
    </row>
    <row r="24" spans="1:4" ht="39.950000000000003" customHeight="1" thickTop="1" x14ac:dyDescent="0.25">
      <c r="A24" s="296"/>
      <c r="B24" s="297"/>
      <c r="C24" s="298"/>
    </row>
    <row r="25" spans="1:4" ht="42" customHeight="1" thickBot="1" x14ac:dyDescent="0.25">
      <c r="A25" s="255"/>
      <c r="B25" s="292" t="str">
        <f>B1</f>
        <v>V Raid Club Hípco el Corzo 18/02/2012</v>
      </c>
      <c r="C25" s="293"/>
      <c r="D25" s="293"/>
    </row>
    <row r="26" spans="1:4" ht="50.1" customHeight="1" thickTop="1" thickBot="1" x14ac:dyDescent="0.25">
      <c r="A26" s="424" t="s">
        <v>70</v>
      </c>
      <c r="B26" s="425"/>
      <c r="C26" s="426"/>
    </row>
    <row r="27" spans="1:4" ht="24.95" customHeight="1" thickTop="1" thickBot="1" x14ac:dyDescent="0.25">
      <c r="A27" s="299" t="s">
        <v>9</v>
      </c>
      <c r="B27" s="299" t="s">
        <v>6</v>
      </c>
      <c r="C27" s="299" t="s">
        <v>6</v>
      </c>
    </row>
    <row r="28" spans="1:4" ht="30" customHeight="1" thickTop="1" x14ac:dyDescent="0.25">
      <c r="A28" s="300"/>
      <c r="B28" s="301"/>
      <c r="C28" s="302"/>
    </row>
    <row r="29" spans="1:4" ht="30" customHeight="1" x14ac:dyDescent="0.25">
      <c r="A29" s="261"/>
      <c r="B29" s="262"/>
      <c r="C29" s="264"/>
    </row>
    <row r="30" spans="1:4" ht="30" customHeight="1" x14ac:dyDescent="0.25">
      <c r="A30" s="261"/>
      <c r="B30" s="262"/>
      <c r="C30" s="264"/>
    </row>
    <row r="31" spans="1:4" ht="30" customHeight="1" thickBot="1" x14ac:dyDescent="0.3">
      <c r="A31" s="266"/>
      <c r="B31" s="267"/>
      <c r="C31" s="295"/>
    </row>
    <row r="32" spans="1:4" ht="39.950000000000003" customHeight="1" thickTop="1" x14ac:dyDescent="0.25">
      <c r="A32" s="296"/>
      <c r="B32" s="297"/>
      <c r="C32" s="298"/>
    </row>
    <row r="33" spans="1:4" ht="42" customHeight="1" thickBot="1" x14ac:dyDescent="0.25">
      <c r="A33" s="255"/>
      <c r="B33" s="292" t="str">
        <f>B1</f>
        <v>V Raid Club Hípco el Corzo 18/02/2012</v>
      </c>
      <c r="C33" s="293"/>
      <c r="D33" s="293"/>
    </row>
    <row r="34" spans="1:4" ht="50.1" customHeight="1" thickTop="1" thickBot="1" x14ac:dyDescent="0.25">
      <c r="A34" s="424" t="s">
        <v>70</v>
      </c>
      <c r="B34" s="425"/>
      <c r="C34" s="426"/>
    </row>
    <row r="35" spans="1:4" ht="24.95" customHeight="1" thickTop="1" thickBot="1" x14ac:dyDescent="0.25">
      <c r="A35" s="299" t="s">
        <v>9</v>
      </c>
      <c r="B35" s="299" t="s">
        <v>6</v>
      </c>
      <c r="C35" s="299" t="s">
        <v>6</v>
      </c>
    </row>
    <row r="36" spans="1:4" ht="30" customHeight="1" thickTop="1" x14ac:dyDescent="0.25">
      <c r="A36" s="300"/>
      <c r="B36" s="301"/>
      <c r="C36" s="304"/>
    </row>
    <row r="37" spans="1:4" ht="30" customHeight="1" x14ac:dyDescent="0.25">
      <c r="A37" s="261"/>
      <c r="B37" s="262"/>
      <c r="C37" s="264"/>
    </row>
    <row r="38" spans="1:4" ht="30" customHeight="1" x14ac:dyDescent="0.25">
      <c r="A38" s="261"/>
      <c r="B38" s="262"/>
      <c r="C38" s="265"/>
    </row>
    <row r="39" spans="1:4" ht="30" customHeight="1" thickBot="1" x14ac:dyDescent="0.3">
      <c r="A39" s="270"/>
      <c r="B39" s="271"/>
      <c r="C39" s="273"/>
    </row>
    <row r="40" spans="1:4" ht="39.950000000000003" customHeight="1" thickTop="1" x14ac:dyDescent="0.25">
      <c r="A40" s="305"/>
      <c r="B40" s="306"/>
      <c r="C40" s="277"/>
    </row>
    <row r="41" spans="1:4" ht="42" customHeight="1" thickBot="1" x14ac:dyDescent="0.25">
      <c r="A41" s="255"/>
      <c r="B41" s="292" t="str">
        <f>B1</f>
        <v>V Raid Club Hípco el Corzo 18/02/2012</v>
      </c>
      <c r="C41" s="293"/>
      <c r="D41" s="293"/>
    </row>
    <row r="42" spans="1:4" ht="50.1" customHeight="1" thickTop="1" thickBot="1" x14ac:dyDescent="0.25">
      <c r="A42" s="424" t="s">
        <v>70</v>
      </c>
      <c r="B42" s="425"/>
      <c r="C42" s="426"/>
    </row>
    <row r="43" spans="1:4" ht="24.95" customHeight="1" thickTop="1" thickBot="1" x14ac:dyDescent="0.25">
      <c r="A43" s="299" t="s">
        <v>9</v>
      </c>
      <c r="B43" s="299" t="s">
        <v>6</v>
      </c>
      <c r="C43" s="299" t="s">
        <v>6</v>
      </c>
    </row>
    <row r="44" spans="1:4" ht="30" customHeight="1" thickTop="1" x14ac:dyDescent="0.25">
      <c r="A44" s="300"/>
      <c r="B44" s="301"/>
      <c r="C44" s="304"/>
    </row>
    <row r="45" spans="1:4" ht="30" customHeight="1" x14ac:dyDescent="0.25">
      <c r="A45" s="261"/>
      <c r="B45" s="262"/>
      <c r="C45" s="265"/>
    </row>
    <row r="46" spans="1:4" ht="30" customHeight="1" x14ac:dyDescent="0.25">
      <c r="A46" s="261"/>
      <c r="B46" s="262"/>
      <c r="C46" s="265"/>
    </row>
    <row r="47" spans="1:4" ht="30" customHeight="1" thickBot="1" x14ac:dyDescent="0.3">
      <c r="A47" s="266"/>
      <c r="B47" s="267"/>
      <c r="C47" s="269"/>
    </row>
    <row r="48" spans="1:4" ht="39.950000000000003" customHeight="1" thickTop="1" x14ac:dyDescent="0.25">
      <c r="A48" s="296"/>
      <c r="B48" s="297"/>
      <c r="C48" s="303"/>
    </row>
    <row r="49" spans="1:4" ht="42" customHeight="1" thickBot="1" x14ac:dyDescent="0.25">
      <c r="A49" s="255"/>
      <c r="B49" s="292" t="str">
        <f>B1</f>
        <v>V Raid Club Hípco el Corzo 18/02/2012</v>
      </c>
      <c r="C49" s="293"/>
      <c r="D49" s="293"/>
    </row>
    <row r="50" spans="1:4" ht="50.1" customHeight="1" thickTop="1" thickBot="1" x14ac:dyDescent="0.25">
      <c r="A50" s="424" t="s">
        <v>70</v>
      </c>
      <c r="B50" s="425"/>
      <c r="C50" s="426"/>
    </row>
    <row r="51" spans="1:4" ht="24.95" customHeight="1" thickTop="1" thickBot="1" x14ac:dyDescent="0.25">
      <c r="A51" s="299" t="s">
        <v>9</v>
      </c>
      <c r="B51" s="299" t="s">
        <v>6</v>
      </c>
      <c r="C51" s="299" t="s">
        <v>6</v>
      </c>
    </row>
    <row r="52" spans="1:4" ht="30" customHeight="1" thickTop="1" x14ac:dyDescent="0.25">
      <c r="A52" s="300"/>
      <c r="B52" s="301"/>
      <c r="C52" s="304"/>
    </row>
    <row r="53" spans="1:4" ht="30" customHeight="1" x14ac:dyDescent="0.25">
      <c r="A53" s="261"/>
      <c r="B53" s="262"/>
      <c r="C53" s="265"/>
    </row>
    <row r="54" spans="1:4" ht="30" customHeight="1" x14ac:dyDescent="0.25">
      <c r="A54" s="261"/>
      <c r="B54" s="262"/>
      <c r="C54" s="265"/>
    </row>
    <row r="55" spans="1:4" ht="30" customHeight="1" thickBot="1" x14ac:dyDescent="0.3">
      <c r="A55" s="266"/>
      <c r="B55" s="267"/>
      <c r="C55" s="269"/>
    </row>
    <row r="56" spans="1:4" ht="39.950000000000003" customHeight="1" thickTop="1" x14ac:dyDescent="0.25">
      <c r="A56" s="296"/>
      <c r="B56" s="297"/>
      <c r="C56" s="303"/>
    </row>
    <row r="57" spans="1:4" ht="42" customHeight="1" thickBot="1" x14ac:dyDescent="0.25">
      <c r="A57" s="255"/>
      <c r="B57" s="292" t="str">
        <f>B1</f>
        <v>V Raid Club Hípco el Corzo 18/02/2012</v>
      </c>
      <c r="C57" s="293"/>
      <c r="D57" s="293"/>
    </row>
    <row r="58" spans="1:4" ht="50.1" customHeight="1" thickTop="1" thickBot="1" x14ac:dyDescent="0.25">
      <c r="A58" s="424" t="s">
        <v>70</v>
      </c>
      <c r="B58" s="425"/>
      <c r="C58" s="426"/>
    </row>
    <row r="59" spans="1:4" ht="24.95" customHeight="1" thickTop="1" thickBot="1" x14ac:dyDescent="0.25">
      <c r="A59" s="299" t="s">
        <v>9</v>
      </c>
      <c r="B59" s="299" t="s">
        <v>6</v>
      </c>
      <c r="C59" s="299" t="s">
        <v>6</v>
      </c>
    </row>
    <row r="60" spans="1:4" ht="30" customHeight="1" thickTop="1" x14ac:dyDescent="0.25">
      <c r="A60" s="300"/>
      <c r="B60" s="301"/>
      <c r="C60" s="304"/>
    </row>
    <row r="61" spans="1:4" ht="30" customHeight="1" x14ac:dyDescent="0.2">
      <c r="A61" s="307"/>
      <c r="B61" s="262"/>
      <c r="C61" s="265"/>
    </row>
    <row r="62" spans="1:4" ht="30" customHeight="1" x14ac:dyDescent="0.2">
      <c r="A62" s="284"/>
      <c r="B62" s="281"/>
      <c r="C62" s="265"/>
    </row>
    <row r="63" spans="1:4" ht="30" customHeight="1" thickBot="1" x14ac:dyDescent="0.25">
      <c r="A63" s="308"/>
      <c r="B63" s="309"/>
      <c r="C63" s="273"/>
    </row>
    <row r="64" spans="1:4" ht="30" customHeight="1" thickTop="1" x14ac:dyDescent="0.2">
      <c r="A64" s="289"/>
      <c r="B64" s="290"/>
      <c r="C64" s="303"/>
    </row>
    <row r="65" spans="1:3" ht="30" customHeight="1" x14ac:dyDescent="0.2">
      <c r="A65" s="274"/>
      <c r="B65" s="275"/>
      <c r="C65" s="277"/>
    </row>
    <row r="66" spans="1:3" x14ac:dyDescent="0.2">
      <c r="A66" s="274"/>
      <c r="B66" s="275"/>
      <c r="C66" s="277"/>
    </row>
    <row r="67" spans="1:3" x14ac:dyDescent="0.2">
      <c r="A67" s="274"/>
      <c r="B67" s="275"/>
      <c r="C67" s="277"/>
    </row>
    <row r="68" spans="1:3" x14ac:dyDescent="0.2">
      <c r="A68" s="274"/>
      <c r="B68" s="275"/>
      <c r="C68" s="277"/>
    </row>
    <row r="69" spans="1:3" x14ac:dyDescent="0.2">
      <c r="A69" s="274"/>
      <c r="B69" s="275"/>
      <c r="C69" s="277"/>
    </row>
    <row r="70" spans="1:3" x14ac:dyDescent="0.2">
      <c r="A70" s="274"/>
      <c r="B70" s="275"/>
      <c r="C70" s="277"/>
    </row>
    <row r="71" spans="1:3" x14ac:dyDescent="0.2">
      <c r="A71" s="274"/>
      <c r="B71" s="275"/>
      <c r="C71" s="277"/>
    </row>
  </sheetData>
  <mergeCells count="8">
    <mergeCell ref="A50:C50"/>
    <mergeCell ref="A58:C58"/>
    <mergeCell ref="A2:C2"/>
    <mergeCell ref="A10:C10"/>
    <mergeCell ref="A18:C18"/>
    <mergeCell ref="A26:C26"/>
    <mergeCell ref="A34:C34"/>
    <mergeCell ref="A42:C42"/>
  </mergeCells>
  <printOptions horizontalCentered="1"/>
  <pageMargins left="0.23622047244094491" right="0.19685039370078741" top="0.69" bottom="0.36" header="0.47244094488188981" footer="0"/>
  <pageSetup paperSize="9" scale="71" orientation="portrait" r:id="rId1"/>
  <headerFooter alignWithMargins="0"/>
  <rowBreaks count="1" manualBreakCount="1">
    <brk id="32" max="2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showGridLines="0" zoomScale="95" zoomScaleNormal="95" zoomScaleSheetLayoutView="90" workbookViewId="0">
      <selection activeCell="H17" sqref="H17"/>
    </sheetView>
  </sheetViews>
  <sheetFormatPr baseColWidth="10" defaultRowHeight="12.75" x14ac:dyDescent="0.2"/>
  <cols>
    <col min="1" max="1" width="6.42578125" customWidth="1"/>
    <col min="2" max="2" width="6.7109375" bestFit="1" customWidth="1"/>
    <col min="3" max="3" width="34.28515625" customWidth="1"/>
    <col min="4" max="4" width="23.140625" customWidth="1"/>
    <col min="5" max="5" width="4.85546875" bestFit="1" customWidth="1"/>
    <col min="6" max="6" width="8.85546875" customWidth="1"/>
    <col min="7" max="7" width="9.7109375" customWidth="1"/>
    <col min="8" max="8" width="8.5703125" customWidth="1"/>
    <col min="9" max="9" width="9.7109375" customWidth="1"/>
    <col min="10" max="10" width="9.42578125" customWidth="1"/>
    <col min="11" max="13" width="10.7109375" hidden="1" customWidth="1"/>
    <col min="14" max="14" width="8" customWidth="1"/>
    <col min="15" max="16" width="10.85546875" hidden="1" customWidth="1"/>
    <col min="17" max="17" width="11.28515625" customWidth="1"/>
    <col min="18" max="18" width="10.140625" customWidth="1"/>
    <col min="19" max="19" width="9.28515625" bestFit="1" customWidth="1"/>
    <col min="20" max="20" width="13.140625" bestFit="1" customWidth="1"/>
    <col min="21" max="21" width="4.42578125" customWidth="1"/>
    <col min="22" max="22" width="4.5703125" customWidth="1"/>
    <col min="23" max="23" width="3.140625" customWidth="1"/>
    <col min="24" max="24" width="3.85546875" hidden="1" customWidth="1"/>
    <col min="25" max="25" width="3.5703125" hidden="1" customWidth="1"/>
    <col min="26" max="26" width="3.7109375" hidden="1" customWidth="1"/>
    <col min="27" max="27" width="3.85546875" hidden="1" customWidth="1"/>
    <col min="28" max="28" width="3.5703125" hidden="1" customWidth="1"/>
    <col min="29" max="29" width="3.7109375" hidden="1" customWidth="1"/>
    <col min="30" max="30" width="3.28515625" hidden="1" customWidth="1"/>
    <col min="31" max="31" width="4.140625" hidden="1" customWidth="1"/>
    <col min="32" max="32" width="4.5703125" hidden="1" customWidth="1"/>
    <col min="33" max="33" width="4.28515625" hidden="1" customWidth="1"/>
    <col min="34" max="35" width="3.5703125" hidden="1" customWidth="1"/>
    <col min="36" max="36" width="3.28515625" hidden="1" customWidth="1"/>
    <col min="37" max="37" width="3.42578125" hidden="1" customWidth="1"/>
    <col min="38" max="40" width="3.7109375" hidden="1" customWidth="1"/>
    <col min="41" max="41" width="6.5703125" hidden="1" customWidth="1"/>
    <col min="42" max="42" width="6.140625" hidden="1" customWidth="1"/>
    <col min="43" max="43" width="4.85546875" hidden="1" customWidth="1"/>
  </cols>
  <sheetData>
    <row r="1" spans="1:43" x14ac:dyDescent="0.2">
      <c r="G1" s="85" t="s">
        <v>28</v>
      </c>
      <c r="H1" s="86"/>
      <c r="I1" s="87">
        <v>5.5555555555555552E-2</v>
      </c>
      <c r="J1" s="85" t="s">
        <v>97</v>
      </c>
    </row>
    <row r="2" spans="1:43" x14ac:dyDescent="0.2">
      <c r="G2" s="85" t="s">
        <v>29</v>
      </c>
      <c r="H2" s="86"/>
      <c r="I2" s="87">
        <v>7.5752314814814814E-2</v>
      </c>
      <c r="J2" s="85" t="s">
        <v>98</v>
      </c>
      <c r="Q2" s="334"/>
    </row>
    <row r="3" spans="1:43" x14ac:dyDescent="0.2">
      <c r="G3" s="85" t="s">
        <v>30</v>
      </c>
      <c r="H3" s="86"/>
      <c r="I3" s="88">
        <v>20</v>
      </c>
    </row>
    <row r="4" spans="1:43" x14ac:dyDescent="0.2">
      <c r="G4" s="85" t="s">
        <v>16</v>
      </c>
      <c r="H4" s="86"/>
      <c r="I4" s="87">
        <v>2.0833333333333332E-2</v>
      </c>
    </row>
    <row r="5" spans="1:43" x14ac:dyDescent="0.2">
      <c r="G5" s="85" t="s">
        <v>58</v>
      </c>
      <c r="H5" s="86"/>
      <c r="I5" s="87">
        <v>1.3888888888888888E-2</v>
      </c>
    </row>
    <row r="6" spans="1:43" x14ac:dyDescent="0.2">
      <c r="G6" s="85"/>
      <c r="H6" s="86"/>
      <c r="I6" s="87"/>
    </row>
    <row r="7" spans="1:43" ht="13.5" thickBot="1" x14ac:dyDescent="0.25"/>
    <row r="8" spans="1:43" s="22" customFormat="1" ht="30" customHeight="1" thickTop="1" thickBot="1" x14ac:dyDescent="0.25">
      <c r="A8" s="26" t="s">
        <v>11</v>
      </c>
      <c r="B8" s="27" t="s">
        <v>2</v>
      </c>
      <c r="C8" s="28" t="s">
        <v>0</v>
      </c>
      <c r="D8" s="28" t="s">
        <v>1</v>
      </c>
      <c r="E8" s="29" t="s">
        <v>3</v>
      </c>
      <c r="F8" s="79" t="s">
        <v>15</v>
      </c>
      <c r="G8" s="30" t="s">
        <v>10</v>
      </c>
      <c r="H8" s="30" t="s">
        <v>20</v>
      </c>
      <c r="I8" s="72" t="s">
        <v>12</v>
      </c>
      <c r="J8" s="72" t="s">
        <v>13</v>
      </c>
      <c r="K8" s="73" t="s">
        <v>23</v>
      </c>
      <c r="L8" s="73" t="s">
        <v>24</v>
      </c>
      <c r="M8" s="73" t="s">
        <v>14</v>
      </c>
      <c r="N8" s="74" t="s">
        <v>19</v>
      </c>
      <c r="O8" s="72" t="s">
        <v>25</v>
      </c>
      <c r="P8" s="72" t="s">
        <v>26</v>
      </c>
      <c r="Q8" s="72" t="s">
        <v>27</v>
      </c>
      <c r="R8" s="335" t="s">
        <v>82</v>
      </c>
      <c r="S8" s="335" t="s">
        <v>87</v>
      </c>
      <c r="T8" s="82" t="s">
        <v>18</v>
      </c>
      <c r="X8" s="23" t="s">
        <v>17</v>
      </c>
      <c r="Y8" s="24"/>
      <c r="Z8" s="25"/>
      <c r="AA8" s="36" t="s">
        <v>23</v>
      </c>
      <c r="AB8" s="37"/>
      <c r="AC8" s="37"/>
      <c r="AD8" s="37"/>
      <c r="AE8" s="24"/>
      <c r="AF8" s="37"/>
      <c r="AG8" s="38"/>
      <c r="AH8" s="39" t="s">
        <v>24</v>
      </c>
      <c r="AI8" s="40"/>
      <c r="AJ8" s="40"/>
      <c r="AK8" s="40"/>
      <c r="AL8" s="40"/>
      <c r="AM8" s="40"/>
      <c r="AN8" s="41"/>
      <c r="AO8" s="23" t="s">
        <v>86</v>
      </c>
      <c r="AP8" s="24"/>
      <c r="AQ8" s="25"/>
    </row>
    <row r="9" spans="1:43" ht="15" customHeight="1" thickTop="1" x14ac:dyDescent="0.2">
      <c r="A9" s="181">
        <f>RANK(T9,$T$9:$T$48,1)</f>
        <v>2</v>
      </c>
      <c r="B9" s="31">
        <f>'Matrículas Promoción'!A3</f>
        <v>149</v>
      </c>
      <c r="C9" s="3" t="str">
        <f>'Matrículas Promoción'!C3</f>
        <v>JESUS RUIZ ROJAS</v>
      </c>
      <c r="D9" s="3" t="str">
        <f>'Matrículas Promoción'!E3</f>
        <v>MULAN RS</v>
      </c>
      <c r="E9" s="32" t="s">
        <v>4</v>
      </c>
      <c r="F9" s="80">
        <f>+'HOR (1)'!B5</f>
        <v>0.42708333333333331</v>
      </c>
      <c r="G9" s="174">
        <v>0.48353009259259255</v>
      </c>
      <c r="H9" s="176">
        <v>0.48416666666666663</v>
      </c>
      <c r="I9" s="75">
        <f>+G9-'HOR (1)'!B5</f>
        <v>5.6446759259259238E-2</v>
      </c>
      <c r="J9" s="77">
        <f>+H9-'HOR (1)'!B5</f>
        <v>5.7083333333333319E-2</v>
      </c>
      <c r="K9" s="76">
        <f>IF(I9&lt;$I$1,$I$1-I9)*30</f>
        <v>0</v>
      </c>
      <c r="L9" s="76">
        <f>IF(I9&gt;$I$2,I9-$I$2,0)</f>
        <v>0</v>
      </c>
      <c r="M9" s="76">
        <f>K9</f>
        <v>0</v>
      </c>
      <c r="N9" s="75">
        <f>H9-G9</f>
        <v>6.3657407407408106E-4</v>
      </c>
      <c r="O9" s="179">
        <f>IF(I9&lt;$I$1,$I$1-I9)*3</f>
        <v>0</v>
      </c>
      <c r="P9" s="75">
        <f>TIME(AM9,AN9,0)</f>
        <v>0</v>
      </c>
      <c r="Q9" s="75">
        <f>O9</f>
        <v>0</v>
      </c>
      <c r="R9" s="83">
        <f>$I$3*3600/((X9*3600)+(Y9*60)+Z9)</f>
        <v>14.763174082427723</v>
      </c>
      <c r="S9" s="83">
        <f>$I$3*3600/((AO9*3600)+(AP9*60)+AQ9)</f>
        <v>14.598540145985401</v>
      </c>
      <c r="T9" s="184">
        <f>J9+Q9</f>
        <v>5.7083333333333319E-2</v>
      </c>
      <c r="U9" s="1"/>
      <c r="X9" s="4">
        <f>HOUR(I9)</f>
        <v>1</v>
      </c>
      <c r="Y9" s="5">
        <f>MINUTE(I9)</f>
        <v>21</v>
      </c>
      <c r="Z9" s="6">
        <f>SECOND(I9)</f>
        <v>17</v>
      </c>
      <c r="AA9" s="13">
        <f>HOUR(K9)</f>
        <v>0</v>
      </c>
      <c r="AB9" s="14">
        <f>MINUTE(K9)</f>
        <v>0</v>
      </c>
      <c r="AC9" s="14">
        <f>SECOND(K9)</f>
        <v>0</v>
      </c>
      <c r="AD9" s="14">
        <f>IF(AC9&gt;0,AB9+1,AB9)</f>
        <v>0</v>
      </c>
      <c r="AE9" s="17">
        <f>AD9*5</f>
        <v>0</v>
      </c>
      <c r="AF9" s="14">
        <f>IF(AE9&gt;=60,AA9+1,0)</f>
        <v>0</v>
      </c>
      <c r="AG9" s="15">
        <f>IF(AE9&lt;60,AE9,AE9-60)</f>
        <v>0</v>
      </c>
      <c r="AH9" s="42">
        <f>HOUR(L9)</f>
        <v>0</v>
      </c>
      <c r="AI9" s="43">
        <f>MINUTE(L9)</f>
        <v>0</v>
      </c>
      <c r="AJ9" s="43">
        <f>SECOND(L9)</f>
        <v>0</v>
      </c>
      <c r="AK9" s="43">
        <f>IF(AJ9&gt;0,AI9+1,AI9)</f>
        <v>0</v>
      </c>
      <c r="AL9" s="43">
        <f>AK9*5</f>
        <v>0</v>
      </c>
      <c r="AM9" s="43">
        <f>IF(AL9&gt;=60,AH9+1,0)</f>
        <v>0</v>
      </c>
      <c r="AN9" s="44">
        <f>IF(AL9&lt;60,AL9,AL9-60)</f>
        <v>0</v>
      </c>
      <c r="AO9" s="4">
        <f>HOUR(J9)</f>
        <v>1</v>
      </c>
      <c r="AP9" s="5">
        <f>MINUTE(J9)</f>
        <v>22</v>
      </c>
      <c r="AQ9" s="6">
        <f>SECOND(J9)</f>
        <v>12</v>
      </c>
    </row>
    <row r="10" spans="1:43" ht="15" customHeight="1" x14ac:dyDescent="0.2">
      <c r="A10" s="182">
        <f t="shared" ref="A10:A48" si="0">RANK(T10,$T$9:$T$48,1)</f>
        <v>3</v>
      </c>
      <c r="B10" s="33">
        <f>'Matrículas Promoción'!A4</f>
        <v>146</v>
      </c>
      <c r="C10" s="3" t="str">
        <f>'Matrículas Promoción'!C4</f>
        <v>GONZALO ALONSO</v>
      </c>
      <c r="D10" s="3" t="str">
        <f>'Matrículas Promoción'!E4</f>
        <v>ARABIA</v>
      </c>
      <c r="E10" s="34" t="s">
        <v>4</v>
      </c>
      <c r="F10" s="81">
        <v>0.42708333333333331</v>
      </c>
      <c r="G10" s="35">
        <v>0.48344907407407406</v>
      </c>
      <c r="H10" s="35">
        <v>0.48425925925925922</v>
      </c>
      <c r="I10" s="77">
        <f>+G10-'HOR (1)'!B6</f>
        <v>5.6365740740740744E-2</v>
      </c>
      <c r="J10" s="77">
        <f>+H10-'HOR (1)'!B6</f>
        <v>5.7175925925925908E-2</v>
      </c>
      <c r="K10" s="78">
        <f t="shared" ref="K10:K48" si="1">IF(I10&lt;$I$1,$I$1-I10)*30</f>
        <v>0</v>
      </c>
      <c r="L10" s="78">
        <f t="shared" ref="L10:L18" si="2">IF(I10&gt;$I$2,I10-$I$2,0)</f>
        <v>0</v>
      </c>
      <c r="M10" s="78">
        <f t="shared" ref="M10:M48" si="3">K10</f>
        <v>0</v>
      </c>
      <c r="N10" s="77">
        <f t="shared" ref="N10:N18" si="4">H10-G10</f>
        <v>8.101851851851638E-4</v>
      </c>
      <c r="O10" s="77">
        <f>IF(I10&lt;$I$1,$I$1-I10)*3</f>
        <v>0</v>
      </c>
      <c r="P10" s="77">
        <f t="shared" ref="P10:P18" si="5">TIME(AM10,AN10,0)</f>
        <v>0</v>
      </c>
      <c r="Q10" s="77">
        <f t="shared" ref="Q10:Q48" si="6">O10</f>
        <v>0</v>
      </c>
      <c r="R10" s="337">
        <f t="shared" ref="R10:R48" si="7">$I$3*3600/((X10*3600)+(Y10*60)+Z10)</f>
        <v>14.784394250513348</v>
      </c>
      <c r="S10" s="84">
        <f t="shared" ref="S10:S48" si="8">$I$3*3600/((AO10*3600)+(AP10*60)+AQ10)</f>
        <v>14.574898785425102</v>
      </c>
      <c r="T10" s="185">
        <f t="shared" ref="T10:T18" si="9">J10+Q10</f>
        <v>5.7175925925925908E-2</v>
      </c>
      <c r="U10" s="1"/>
      <c r="X10" s="7">
        <f t="shared" ref="X10:X48" si="10">HOUR(I10)</f>
        <v>1</v>
      </c>
      <c r="Y10" s="8">
        <f t="shared" ref="Y10:Y48" si="11">MINUTE(I10)</f>
        <v>21</v>
      </c>
      <c r="Z10" s="9">
        <f t="shared" ref="Z10:Z48" si="12">SECOND(I10)</f>
        <v>10</v>
      </c>
      <c r="AA10" s="16">
        <f t="shared" ref="AA10:AA23" si="13">HOUR(K10)</f>
        <v>0</v>
      </c>
      <c r="AB10" s="17">
        <f t="shared" ref="AB10:AB23" si="14">MINUTE(K10)</f>
        <v>0</v>
      </c>
      <c r="AC10" s="17">
        <f t="shared" ref="AC10:AC23" si="15">SECOND(K10)</f>
        <v>0</v>
      </c>
      <c r="AD10" s="17">
        <f t="shared" ref="AD10:AD23" si="16">IF(AC10&gt;0,AB10+1,AB10)</f>
        <v>0</v>
      </c>
      <c r="AE10" s="17">
        <f t="shared" ref="AE10:AE18" si="17">AD10*5</f>
        <v>0</v>
      </c>
      <c r="AF10" s="17">
        <f t="shared" ref="AF10:AF23" si="18">IF(AE10&gt;=60,AA10+1,0)</f>
        <v>0</v>
      </c>
      <c r="AG10" s="18">
        <f t="shared" ref="AG10:AG23" si="19">IF(AE10&lt;60,AE10,AE10-60)</f>
        <v>0</v>
      </c>
      <c r="AH10" s="45">
        <f t="shared" ref="AH10:AH23" si="20">HOUR(L10)</f>
        <v>0</v>
      </c>
      <c r="AI10" s="46">
        <f t="shared" ref="AI10:AI23" si="21">MINUTE(L10)</f>
        <v>0</v>
      </c>
      <c r="AJ10" s="46">
        <f t="shared" ref="AJ10:AJ23" si="22">SECOND(L10)</f>
        <v>0</v>
      </c>
      <c r="AK10" s="46">
        <f t="shared" ref="AK10:AK23" si="23">IF(AJ10&gt;0,AI10+1,0)</f>
        <v>0</v>
      </c>
      <c r="AL10" s="46">
        <f t="shared" ref="AL10:AL48" si="24">AK10*5</f>
        <v>0</v>
      </c>
      <c r="AM10" s="46">
        <f t="shared" ref="AM10:AM23" si="25">IF(AL10&gt;=60,AH10+1,0)</f>
        <v>0</v>
      </c>
      <c r="AN10" s="47">
        <f t="shared" ref="AN10:AN23" si="26">IF(AL10&lt;60,AL10,AL10-60)</f>
        <v>0</v>
      </c>
      <c r="AO10" s="7">
        <f t="shared" ref="AO10:AO48" si="27">HOUR(J10)</f>
        <v>1</v>
      </c>
      <c r="AP10" s="8">
        <f t="shared" ref="AP10:AP48" si="28">MINUTE(J10)</f>
        <v>22</v>
      </c>
      <c r="AQ10" s="9">
        <f t="shared" ref="AQ10:AQ48" si="29">SECOND(J10)</f>
        <v>20</v>
      </c>
    </row>
    <row r="11" spans="1:43" s="445" customFormat="1" ht="15" customHeight="1" x14ac:dyDescent="0.2">
      <c r="A11" s="433">
        <f t="shared" si="0"/>
        <v>9</v>
      </c>
      <c r="B11" s="434">
        <f>'Matrículas Promoción'!A5</f>
        <v>147</v>
      </c>
      <c r="C11" s="435" t="str">
        <f>'Matrículas Promoción'!C5</f>
        <v>ELENA COBOS ALONSO</v>
      </c>
      <c r="D11" s="435" t="str">
        <f>'Matrículas Promoción'!E5</f>
        <v>NANCY</v>
      </c>
      <c r="E11" s="436" t="s">
        <v>4</v>
      </c>
      <c r="F11" s="437">
        <f>+'HOR (1)'!B7</f>
        <v>0.42708333333333331</v>
      </c>
      <c r="G11" s="438"/>
      <c r="H11" s="439"/>
      <c r="I11" s="440">
        <f>+G11-'HOR (1)'!B7</f>
        <v>-0.42708333333333331</v>
      </c>
      <c r="J11" s="440">
        <f>+H11-'HOR (1)'!B7</f>
        <v>-0.42708333333333331</v>
      </c>
      <c r="K11" s="440">
        <f t="shared" si="1"/>
        <v>14.479166666666664</v>
      </c>
      <c r="L11" s="440">
        <f>IF(I11&gt;$I$2,I11-$I$2,0)</f>
        <v>0</v>
      </c>
      <c r="M11" s="440">
        <f t="shared" si="3"/>
        <v>14.479166666666664</v>
      </c>
      <c r="N11" s="440">
        <f t="shared" si="4"/>
        <v>0</v>
      </c>
      <c r="O11" s="440">
        <f t="shared" ref="O11:O48" si="30">IF(I11&lt;$I$1,$I$1-I11)*3</f>
        <v>1.4479166666666665</v>
      </c>
      <c r="P11" s="440">
        <f t="shared" si="5"/>
        <v>0</v>
      </c>
      <c r="Q11" s="440">
        <f t="shared" si="6"/>
        <v>1.4479166666666665</v>
      </c>
      <c r="R11" s="441" t="e">
        <f t="shared" si="7"/>
        <v>#NUM!</v>
      </c>
      <c r="S11" s="442" t="e">
        <f t="shared" si="8"/>
        <v>#NUM!</v>
      </c>
      <c r="T11" s="443">
        <f t="shared" si="9"/>
        <v>1.0208333333333333</v>
      </c>
      <c r="U11" s="444"/>
      <c r="X11" s="446" t="e">
        <f t="shared" si="10"/>
        <v>#NUM!</v>
      </c>
      <c r="Y11" s="447" t="e">
        <f t="shared" si="11"/>
        <v>#NUM!</v>
      </c>
      <c r="Z11" s="448" t="e">
        <f t="shared" si="12"/>
        <v>#NUM!</v>
      </c>
      <c r="AA11" s="449">
        <f t="shared" si="13"/>
        <v>11</v>
      </c>
      <c r="AB11" s="450">
        <f t="shared" si="14"/>
        <v>30</v>
      </c>
      <c r="AC11" s="450">
        <f t="shared" si="15"/>
        <v>0</v>
      </c>
      <c r="AD11" s="450">
        <f t="shared" si="16"/>
        <v>30</v>
      </c>
      <c r="AE11" s="450">
        <f t="shared" si="17"/>
        <v>150</v>
      </c>
      <c r="AF11" s="450">
        <f t="shared" si="18"/>
        <v>12</v>
      </c>
      <c r="AG11" s="451">
        <f t="shared" si="19"/>
        <v>90</v>
      </c>
      <c r="AH11" s="452">
        <f t="shared" si="20"/>
        <v>0</v>
      </c>
      <c r="AI11" s="453">
        <f t="shared" si="21"/>
        <v>0</v>
      </c>
      <c r="AJ11" s="453">
        <f t="shared" si="22"/>
        <v>0</v>
      </c>
      <c r="AK11" s="453">
        <f t="shared" si="23"/>
        <v>0</v>
      </c>
      <c r="AL11" s="453">
        <f t="shared" si="24"/>
        <v>0</v>
      </c>
      <c r="AM11" s="453">
        <f t="shared" si="25"/>
        <v>0</v>
      </c>
      <c r="AN11" s="454">
        <f t="shared" si="26"/>
        <v>0</v>
      </c>
      <c r="AO11" s="446" t="e">
        <f t="shared" si="27"/>
        <v>#NUM!</v>
      </c>
      <c r="AP11" s="447" t="e">
        <f t="shared" si="28"/>
        <v>#NUM!</v>
      </c>
      <c r="AQ11" s="448" t="e">
        <f t="shared" si="29"/>
        <v>#NUM!</v>
      </c>
    </row>
    <row r="12" spans="1:43" ht="15" customHeight="1" x14ac:dyDescent="0.2">
      <c r="A12" s="182">
        <f t="shared" si="0"/>
        <v>4</v>
      </c>
      <c r="B12" s="33">
        <f>'Matrículas Promoción'!A6</f>
        <v>131</v>
      </c>
      <c r="C12" s="3" t="str">
        <f>'Matrículas Promoción'!C6</f>
        <v>CARLOS CUNHA</v>
      </c>
      <c r="D12" s="3" t="str">
        <f>'Matrículas Promoción'!E6</f>
        <v>JD DE RAPOSINHO</v>
      </c>
      <c r="E12" s="34" t="s">
        <v>4</v>
      </c>
      <c r="F12" s="81">
        <f>+'HOR (1)'!B8</f>
        <v>0.42708333333333331</v>
      </c>
      <c r="G12" s="35">
        <v>0.48347222222222225</v>
      </c>
      <c r="H12" s="35">
        <v>0.4850694444444445</v>
      </c>
      <c r="I12" s="77">
        <f>+G12-'HOR (1)'!B8</f>
        <v>5.6388888888888933E-2</v>
      </c>
      <c r="J12" s="77">
        <f>+H12-'HOR (1)'!B8</f>
        <v>5.7986111111111183E-2</v>
      </c>
      <c r="K12" s="78">
        <f t="shared" si="1"/>
        <v>0</v>
      </c>
      <c r="L12" s="78">
        <f t="shared" si="2"/>
        <v>0</v>
      </c>
      <c r="M12" s="78">
        <f t="shared" si="3"/>
        <v>0</v>
      </c>
      <c r="N12" s="77">
        <f t="shared" si="4"/>
        <v>1.5972222222222499E-3</v>
      </c>
      <c r="O12" s="77">
        <f t="shared" si="30"/>
        <v>0</v>
      </c>
      <c r="P12" s="77">
        <f t="shared" si="5"/>
        <v>0</v>
      </c>
      <c r="Q12" s="77">
        <f t="shared" si="6"/>
        <v>0</v>
      </c>
      <c r="R12" s="337">
        <f t="shared" si="7"/>
        <v>14.77832512315271</v>
      </c>
      <c r="S12" s="84">
        <f t="shared" si="8"/>
        <v>14.37125748502994</v>
      </c>
      <c r="T12" s="185">
        <f t="shared" si="9"/>
        <v>5.7986111111111183E-2</v>
      </c>
      <c r="X12" s="7">
        <f t="shared" si="10"/>
        <v>1</v>
      </c>
      <c r="Y12" s="8">
        <f t="shared" si="11"/>
        <v>21</v>
      </c>
      <c r="Z12" s="9">
        <f t="shared" si="12"/>
        <v>12</v>
      </c>
      <c r="AA12" s="16">
        <f t="shared" si="13"/>
        <v>0</v>
      </c>
      <c r="AB12" s="17">
        <f t="shared" si="14"/>
        <v>0</v>
      </c>
      <c r="AC12" s="17">
        <f t="shared" si="15"/>
        <v>0</v>
      </c>
      <c r="AD12" s="17">
        <f t="shared" si="16"/>
        <v>0</v>
      </c>
      <c r="AE12" s="17">
        <f t="shared" si="17"/>
        <v>0</v>
      </c>
      <c r="AF12" s="17">
        <f t="shared" si="18"/>
        <v>0</v>
      </c>
      <c r="AG12" s="18">
        <f t="shared" si="19"/>
        <v>0</v>
      </c>
      <c r="AH12" s="45">
        <f t="shared" si="20"/>
        <v>0</v>
      </c>
      <c r="AI12" s="46">
        <f t="shared" si="21"/>
        <v>0</v>
      </c>
      <c r="AJ12" s="46">
        <f t="shared" si="22"/>
        <v>0</v>
      </c>
      <c r="AK12" s="46">
        <f t="shared" si="23"/>
        <v>0</v>
      </c>
      <c r="AL12" s="46">
        <f t="shared" si="24"/>
        <v>0</v>
      </c>
      <c r="AM12" s="46">
        <f t="shared" si="25"/>
        <v>0</v>
      </c>
      <c r="AN12" s="47">
        <f t="shared" si="26"/>
        <v>0</v>
      </c>
      <c r="AO12" s="7">
        <f t="shared" si="27"/>
        <v>1</v>
      </c>
      <c r="AP12" s="8">
        <f t="shared" si="28"/>
        <v>23</v>
      </c>
      <c r="AQ12" s="9">
        <f t="shared" si="29"/>
        <v>30</v>
      </c>
    </row>
    <row r="13" spans="1:43" ht="15" customHeight="1" x14ac:dyDescent="0.2">
      <c r="A13" s="182">
        <f t="shared" si="0"/>
        <v>5</v>
      </c>
      <c r="B13" s="33">
        <f>'Matrículas Promoción'!A7</f>
        <v>128</v>
      </c>
      <c r="C13" s="3" t="str">
        <f>'Matrículas Promoción'!C7</f>
        <v>MARISA BOTE</v>
      </c>
      <c r="D13" s="3" t="str">
        <f>'Matrículas Promoción'!E7</f>
        <v>DANDOLO DB</v>
      </c>
      <c r="E13" s="34" t="s">
        <v>4</v>
      </c>
      <c r="F13" s="81">
        <f>+'HOR (1)'!B9</f>
        <v>0.42708333333333331</v>
      </c>
      <c r="G13" s="175">
        <v>0.4834606481481481</v>
      </c>
      <c r="H13" s="35">
        <v>0.48798611111111106</v>
      </c>
      <c r="I13" s="77">
        <f>+G13-'HOR (1)'!B9</f>
        <v>5.6377314814814783E-2</v>
      </c>
      <c r="J13" s="77">
        <f>+H13-'HOR (1)'!B9</f>
        <v>6.090277777777775E-2</v>
      </c>
      <c r="K13" s="78">
        <f t="shared" si="1"/>
        <v>0</v>
      </c>
      <c r="L13" s="78">
        <f t="shared" si="2"/>
        <v>0</v>
      </c>
      <c r="M13" s="78">
        <f t="shared" si="3"/>
        <v>0</v>
      </c>
      <c r="N13" s="77">
        <f t="shared" si="4"/>
        <v>4.5254629629629672E-3</v>
      </c>
      <c r="O13" s="77">
        <f t="shared" si="30"/>
        <v>0</v>
      </c>
      <c r="P13" s="77">
        <f t="shared" si="5"/>
        <v>0</v>
      </c>
      <c r="Q13" s="77">
        <f t="shared" si="6"/>
        <v>0</v>
      </c>
      <c r="R13" s="337">
        <f t="shared" si="7"/>
        <v>14.78135906384726</v>
      </c>
      <c r="S13" s="84">
        <f t="shared" si="8"/>
        <v>13.683010262257696</v>
      </c>
      <c r="T13" s="185">
        <f t="shared" si="9"/>
        <v>6.090277777777775E-2</v>
      </c>
      <c r="X13" s="7">
        <f t="shared" si="10"/>
        <v>1</v>
      </c>
      <c r="Y13" s="8">
        <f t="shared" si="11"/>
        <v>21</v>
      </c>
      <c r="Z13" s="9">
        <f t="shared" si="12"/>
        <v>11</v>
      </c>
      <c r="AA13" s="16">
        <f t="shared" si="13"/>
        <v>0</v>
      </c>
      <c r="AB13" s="17">
        <f t="shared" si="14"/>
        <v>0</v>
      </c>
      <c r="AC13" s="17">
        <f t="shared" si="15"/>
        <v>0</v>
      </c>
      <c r="AD13" s="17">
        <f t="shared" si="16"/>
        <v>0</v>
      </c>
      <c r="AE13" s="17">
        <f t="shared" si="17"/>
        <v>0</v>
      </c>
      <c r="AF13" s="17">
        <f t="shared" si="18"/>
        <v>0</v>
      </c>
      <c r="AG13" s="18">
        <f t="shared" si="19"/>
        <v>0</v>
      </c>
      <c r="AH13" s="45">
        <f t="shared" si="20"/>
        <v>0</v>
      </c>
      <c r="AI13" s="46">
        <f t="shared" si="21"/>
        <v>0</v>
      </c>
      <c r="AJ13" s="46">
        <f t="shared" si="22"/>
        <v>0</v>
      </c>
      <c r="AK13" s="46">
        <f t="shared" si="23"/>
        <v>0</v>
      </c>
      <c r="AL13" s="46">
        <f t="shared" si="24"/>
        <v>0</v>
      </c>
      <c r="AM13" s="46">
        <f t="shared" si="25"/>
        <v>0</v>
      </c>
      <c r="AN13" s="47">
        <f t="shared" si="26"/>
        <v>0</v>
      </c>
      <c r="AO13" s="7">
        <f t="shared" si="27"/>
        <v>1</v>
      </c>
      <c r="AP13" s="8">
        <f t="shared" si="28"/>
        <v>27</v>
      </c>
      <c r="AQ13" s="9">
        <f t="shared" si="29"/>
        <v>42</v>
      </c>
    </row>
    <row r="14" spans="1:43" ht="15" customHeight="1" x14ac:dyDescent="0.2">
      <c r="A14" s="182">
        <f t="shared" si="0"/>
        <v>6</v>
      </c>
      <c r="B14" s="33">
        <f>'Matrículas Promoción'!A8</f>
        <v>127</v>
      </c>
      <c r="C14" s="3" t="str">
        <f>'Matrículas Promoción'!C8</f>
        <v>HUGO MUACHO</v>
      </c>
      <c r="D14" s="3" t="str">
        <f>'Matrículas Promoción'!E8</f>
        <v>ZARZAMORA DB</v>
      </c>
      <c r="E14" s="34" t="s">
        <v>4</v>
      </c>
      <c r="F14" s="81">
        <f>+'HOR (1)'!B10</f>
        <v>0.42708333333333331</v>
      </c>
      <c r="G14" s="35">
        <v>0.48348379629629629</v>
      </c>
      <c r="H14" s="35">
        <v>0.48805555555555552</v>
      </c>
      <c r="I14" s="77">
        <f>+G14-'HOR (1)'!B10</f>
        <v>5.6400462962962972E-2</v>
      </c>
      <c r="J14" s="77">
        <f>+H14-'HOR (1)'!B10</f>
        <v>6.0972222222222205E-2</v>
      </c>
      <c r="K14" s="78">
        <f t="shared" si="1"/>
        <v>0</v>
      </c>
      <c r="L14" s="78">
        <f t="shared" si="2"/>
        <v>0</v>
      </c>
      <c r="M14" s="78">
        <f t="shared" si="3"/>
        <v>0</v>
      </c>
      <c r="N14" s="77">
        <f t="shared" si="4"/>
        <v>4.5717592592592338E-3</v>
      </c>
      <c r="O14" s="77">
        <f t="shared" si="30"/>
        <v>0</v>
      </c>
      <c r="P14" s="77">
        <f t="shared" si="5"/>
        <v>0</v>
      </c>
      <c r="Q14" s="77">
        <f t="shared" si="6"/>
        <v>0</v>
      </c>
      <c r="R14" s="337">
        <f t="shared" si="7"/>
        <v>14.775292427662631</v>
      </c>
      <c r="S14" s="84">
        <f t="shared" si="8"/>
        <v>13.66742596810934</v>
      </c>
      <c r="T14" s="185">
        <f t="shared" si="9"/>
        <v>6.0972222222222205E-2</v>
      </c>
      <c r="X14" s="7">
        <f t="shared" si="10"/>
        <v>1</v>
      </c>
      <c r="Y14" s="8">
        <f t="shared" si="11"/>
        <v>21</v>
      </c>
      <c r="Z14" s="9">
        <f t="shared" si="12"/>
        <v>13</v>
      </c>
      <c r="AA14" s="16">
        <f t="shared" si="13"/>
        <v>0</v>
      </c>
      <c r="AB14" s="17">
        <f t="shared" si="14"/>
        <v>0</v>
      </c>
      <c r="AC14" s="17">
        <f t="shared" si="15"/>
        <v>0</v>
      </c>
      <c r="AD14" s="17">
        <f t="shared" si="16"/>
        <v>0</v>
      </c>
      <c r="AE14" s="17">
        <f t="shared" si="17"/>
        <v>0</v>
      </c>
      <c r="AF14" s="17">
        <f t="shared" si="18"/>
        <v>0</v>
      </c>
      <c r="AG14" s="18">
        <f t="shared" si="19"/>
        <v>0</v>
      </c>
      <c r="AH14" s="45">
        <f t="shared" si="20"/>
        <v>0</v>
      </c>
      <c r="AI14" s="46">
        <f t="shared" si="21"/>
        <v>0</v>
      </c>
      <c r="AJ14" s="46">
        <f t="shared" si="22"/>
        <v>0</v>
      </c>
      <c r="AK14" s="46">
        <f t="shared" si="23"/>
        <v>0</v>
      </c>
      <c r="AL14" s="46">
        <f t="shared" si="24"/>
        <v>0</v>
      </c>
      <c r="AM14" s="46">
        <f t="shared" si="25"/>
        <v>0</v>
      </c>
      <c r="AN14" s="47">
        <f t="shared" si="26"/>
        <v>0</v>
      </c>
      <c r="AO14" s="7">
        <f t="shared" si="27"/>
        <v>1</v>
      </c>
      <c r="AP14" s="8">
        <f t="shared" si="28"/>
        <v>27</v>
      </c>
      <c r="AQ14" s="9">
        <f t="shared" si="29"/>
        <v>48</v>
      </c>
    </row>
    <row r="15" spans="1:43" ht="15" customHeight="1" x14ac:dyDescent="0.2">
      <c r="A15" s="182">
        <f t="shared" si="0"/>
        <v>1</v>
      </c>
      <c r="B15" s="33">
        <f>'Matrículas Promoción'!A9</f>
        <v>126</v>
      </c>
      <c r="C15" s="3" t="str">
        <f>'Matrículas Promoción'!C9</f>
        <v>ALVARO SANCHEZ RICO</v>
      </c>
      <c r="D15" s="3" t="str">
        <f>'Matrículas Promoción'!E9</f>
        <v>INOCENTE</v>
      </c>
      <c r="E15" s="34" t="s">
        <v>4</v>
      </c>
      <c r="F15" s="81">
        <f>+'HOR (1)'!B11</f>
        <v>0.42708333333333331</v>
      </c>
      <c r="G15" s="35">
        <v>0.49768518518518517</v>
      </c>
      <c r="H15" s="35"/>
      <c r="I15" s="77">
        <f>+G15-'HOR (1)'!B11</f>
        <v>7.060185185185186E-2</v>
      </c>
      <c r="J15" s="77">
        <f>+H15-'HOR (1)'!B11</f>
        <v>-0.42708333333333331</v>
      </c>
      <c r="K15" s="78">
        <f t="shared" si="1"/>
        <v>0</v>
      </c>
      <c r="L15" s="78">
        <f t="shared" si="2"/>
        <v>0</v>
      </c>
      <c r="M15" s="78">
        <f t="shared" si="3"/>
        <v>0</v>
      </c>
      <c r="N15" s="77">
        <f t="shared" si="4"/>
        <v>-0.49768518518518517</v>
      </c>
      <c r="O15" s="77">
        <f t="shared" si="30"/>
        <v>0</v>
      </c>
      <c r="P15" s="77">
        <f t="shared" si="5"/>
        <v>0</v>
      </c>
      <c r="Q15" s="77">
        <f t="shared" si="6"/>
        <v>0</v>
      </c>
      <c r="R15" s="337">
        <f t="shared" si="7"/>
        <v>11.803278688524591</v>
      </c>
      <c r="S15" s="84" t="e">
        <f t="shared" si="8"/>
        <v>#NUM!</v>
      </c>
      <c r="T15" s="185">
        <f t="shared" si="9"/>
        <v>-0.42708333333333331</v>
      </c>
      <c r="X15" s="7">
        <f t="shared" si="10"/>
        <v>1</v>
      </c>
      <c r="Y15" s="8">
        <f t="shared" si="11"/>
        <v>41</v>
      </c>
      <c r="Z15" s="9">
        <f t="shared" si="12"/>
        <v>40</v>
      </c>
      <c r="AA15" s="16">
        <f t="shared" si="13"/>
        <v>0</v>
      </c>
      <c r="AB15" s="17">
        <f t="shared" si="14"/>
        <v>0</v>
      </c>
      <c r="AC15" s="17">
        <f t="shared" si="15"/>
        <v>0</v>
      </c>
      <c r="AD15" s="17">
        <f t="shared" si="16"/>
        <v>0</v>
      </c>
      <c r="AE15" s="17">
        <f t="shared" si="17"/>
        <v>0</v>
      </c>
      <c r="AF15" s="17">
        <f t="shared" si="18"/>
        <v>0</v>
      </c>
      <c r="AG15" s="18">
        <f t="shared" si="19"/>
        <v>0</v>
      </c>
      <c r="AH15" s="45">
        <f t="shared" si="20"/>
        <v>0</v>
      </c>
      <c r="AI15" s="46">
        <f t="shared" si="21"/>
        <v>0</v>
      </c>
      <c r="AJ15" s="46">
        <f t="shared" si="22"/>
        <v>0</v>
      </c>
      <c r="AK15" s="46">
        <f t="shared" si="23"/>
        <v>0</v>
      </c>
      <c r="AL15" s="46">
        <f t="shared" si="24"/>
        <v>0</v>
      </c>
      <c r="AM15" s="46">
        <f t="shared" si="25"/>
        <v>0</v>
      </c>
      <c r="AN15" s="47">
        <f t="shared" si="26"/>
        <v>0</v>
      </c>
      <c r="AO15" s="7" t="e">
        <f t="shared" si="27"/>
        <v>#NUM!</v>
      </c>
      <c r="AP15" s="8" t="e">
        <f t="shared" si="28"/>
        <v>#NUM!</v>
      </c>
      <c r="AQ15" s="9" t="e">
        <f t="shared" si="29"/>
        <v>#NUM!</v>
      </c>
    </row>
    <row r="16" spans="1:43" ht="15" customHeight="1" x14ac:dyDescent="0.2">
      <c r="A16" s="182">
        <f t="shared" si="0"/>
        <v>8</v>
      </c>
      <c r="B16" s="33">
        <f>'Matrículas Promoción'!A10</f>
        <v>125</v>
      </c>
      <c r="C16" s="3" t="str">
        <f>'Matrículas Promoción'!C10</f>
        <v>AURORA TORRES</v>
      </c>
      <c r="D16" s="3" t="str">
        <f>'Matrículas Promoción'!E10</f>
        <v>MARACA ALB</v>
      </c>
      <c r="E16" s="34" t="s">
        <v>4</v>
      </c>
      <c r="F16" s="81">
        <f>+'HOR (1)'!B12</f>
        <v>0.42708333333333331</v>
      </c>
      <c r="G16" s="339">
        <v>0.49006944444444445</v>
      </c>
      <c r="H16" s="35">
        <v>0.49541666666666667</v>
      </c>
      <c r="I16" s="77">
        <f>+G16-'HOR (1)'!B12</f>
        <v>6.2986111111111132E-2</v>
      </c>
      <c r="J16" s="77">
        <f>+H16-'HOR (1)'!B12</f>
        <v>6.8333333333333357E-2</v>
      </c>
      <c r="K16" s="78">
        <f t="shared" si="1"/>
        <v>0</v>
      </c>
      <c r="L16" s="78">
        <f t="shared" si="2"/>
        <v>0</v>
      </c>
      <c r="M16" s="78">
        <f t="shared" si="3"/>
        <v>0</v>
      </c>
      <c r="N16" s="77">
        <f t="shared" si="4"/>
        <v>5.3472222222222254E-3</v>
      </c>
      <c r="O16" s="77">
        <f t="shared" si="30"/>
        <v>0</v>
      </c>
      <c r="P16" s="77">
        <f t="shared" si="5"/>
        <v>0</v>
      </c>
      <c r="Q16" s="77">
        <f t="shared" si="6"/>
        <v>0</v>
      </c>
      <c r="R16" s="337">
        <f t="shared" si="7"/>
        <v>13.230429988974642</v>
      </c>
      <c r="S16" s="84">
        <f t="shared" si="8"/>
        <v>12.195121951219512</v>
      </c>
      <c r="T16" s="185">
        <f t="shared" si="9"/>
        <v>6.8333333333333357E-2</v>
      </c>
      <c r="X16" s="7">
        <f t="shared" si="10"/>
        <v>1</v>
      </c>
      <c r="Y16" s="8">
        <f t="shared" si="11"/>
        <v>30</v>
      </c>
      <c r="Z16" s="9">
        <f t="shared" si="12"/>
        <v>42</v>
      </c>
      <c r="AA16" s="16">
        <f t="shared" si="13"/>
        <v>0</v>
      </c>
      <c r="AB16" s="17">
        <f t="shared" si="14"/>
        <v>0</v>
      </c>
      <c r="AC16" s="17">
        <f t="shared" si="15"/>
        <v>0</v>
      </c>
      <c r="AD16" s="17">
        <f t="shared" si="16"/>
        <v>0</v>
      </c>
      <c r="AE16" s="17">
        <f t="shared" si="17"/>
        <v>0</v>
      </c>
      <c r="AF16" s="17">
        <f t="shared" si="18"/>
        <v>0</v>
      </c>
      <c r="AG16" s="18">
        <f t="shared" si="19"/>
        <v>0</v>
      </c>
      <c r="AH16" s="45">
        <f t="shared" si="20"/>
        <v>0</v>
      </c>
      <c r="AI16" s="46">
        <f t="shared" si="21"/>
        <v>0</v>
      </c>
      <c r="AJ16" s="46">
        <f t="shared" si="22"/>
        <v>0</v>
      </c>
      <c r="AK16" s="46">
        <f t="shared" si="23"/>
        <v>0</v>
      </c>
      <c r="AL16" s="46">
        <f t="shared" si="24"/>
        <v>0</v>
      </c>
      <c r="AM16" s="46">
        <f t="shared" si="25"/>
        <v>0</v>
      </c>
      <c r="AN16" s="47">
        <f t="shared" si="26"/>
        <v>0</v>
      </c>
      <c r="AO16" s="7">
        <f t="shared" si="27"/>
        <v>1</v>
      </c>
      <c r="AP16" s="8">
        <f t="shared" si="28"/>
        <v>38</v>
      </c>
      <c r="AQ16" s="9">
        <f t="shared" si="29"/>
        <v>24</v>
      </c>
    </row>
    <row r="17" spans="1:43" ht="15" customHeight="1" x14ac:dyDescent="0.2">
      <c r="A17" s="182">
        <f t="shared" si="0"/>
        <v>7</v>
      </c>
      <c r="B17" s="33">
        <f>'Matrículas Promoción'!A11</f>
        <v>129</v>
      </c>
      <c r="C17" s="3" t="str">
        <f>'Matrículas Promoción'!C11</f>
        <v>FERNANDO ALBARRAN</v>
      </c>
      <c r="D17" s="3" t="str">
        <f>'Matrículas Promoción'!E11</f>
        <v>LUANDA LB</v>
      </c>
      <c r="E17" s="34" t="s">
        <v>4</v>
      </c>
      <c r="F17" s="81">
        <f>+'HOR (1)'!B13</f>
        <v>0.42708333333333331</v>
      </c>
      <c r="G17" s="35">
        <v>0.49008101851851849</v>
      </c>
      <c r="H17" s="35">
        <v>0.49540509259259258</v>
      </c>
      <c r="I17" s="77">
        <f>+G17-'HOR (1)'!B13</f>
        <v>6.299768518518517E-2</v>
      </c>
      <c r="J17" s="77">
        <f>+H17-'HOR (1)'!B13</f>
        <v>6.8321759259259263E-2</v>
      </c>
      <c r="K17" s="78">
        <f t="shared" si="1"/>
        <v>0</v>
      </c>
      <c r="L17" s="78">
        <f t="shared" si="2"/>
        <v>0</v>
      </c>
      <c r="M17" s="78">
        <f t="shared" si="3"/>
        <v>0</v>
      </c>
      <c r="N17" s="77">
        <f t="shared" si="4"/>
        <v>5.3240740740740922E-3</v>
      </c>
      <c r="O17" s="77">
        <f t="shared" si="30"/>
        <v>0</v>
      </c>
      <c r="P17" s="77">
        <f t="shared" si="5"/>
        <v>0</v>
      </c>
      <c r="Q17" s="77">
        <f t="shared" si="6"/>
        <v>0</v>
      </c>
      <c r="R17" s="337">
        <f t="shared" si="7"/>
        <v>13.227999265111151</v>
      </c>
      <c r="S17" s="84">
        <f t="shared" si="8"/>
        <v>12.197187870574284</v>
      </c>
      <c r="T17" s="185">
        <f t="shared" si="9"/>
        <v>6.8321759259259263E-2</v>
      </c>
      <c r="X17" s="7">
        <f t="shared" si="10"/>
        <v>1</v>
      </c>
      <c r="Y17" s="8">
        <f t="shared" si="11"/>
        <v>30</v>
      </c>
      <c r="Z17" s="9">
        <f t="shared" si="12"/>
        <v>43</v>
      </c>
      <c r="AA17" s="16">
        <f t="shared" si="13"/>
        <v>0</v>
      </c>
      <c r="AB17" s="17">
        <f t="shared" si="14"/>
        <v>0</v>
      </c>
      <c r="AC17" s="17">
        <f t="shared" si="15"/>
        <v>0</v>
      </c>
      <c r="AD17" s="17">
        <f t="shared" si="16"/>
        <v>0</v>
      </c>
      <c r="AE17" s="17">
        <f t="shared" si="17"/>
        <v>0</v>
      </c>
      <c r="AF17" s="17">
        <f t="shared" si="18"/>
        <v>0</v>
      </c>
      <c r="AG17" s="18">
        <f t="shared" si="19"/>
        <v>0</v>
      </c>
      <c r="AH17" s="45">
        <f t="shared" si="20"/>
        <v>0</v>
      </c>
      <c r="AI17" s="46">
        <f t="shared" si="21"/>
        <v>0</v>
      </c>
      <c r="AJ17" s="46">
        <f t="shared" si="22"/>
        <v>0</v>
      </c>
      <c r="AK17" s="46">
        <f t="shared" si="23"/>
        <v>0</v>
      </c>
      <c r="AL17" s="46">
        <f t="shared" si="24"/>
        <v>0</v>
      </c>
      <c r="AM17" s="46">
        <f t="shared" si="25"/>
        <v>0</v>
      </c>
      <c r="AN17" s="47">
        <f t="shared" si="26"/>
        <v>0</v>
      </c>
      <c r="AO17" s="7">
        <f t="shared" si="27"/>
        <v>1</v>
      </c>
      <c r="AP17" s="8">
        <f t="shared" si="28"/>
        <v>38</v>
      </c>
      <c r="AQ17" s="9">
        <f t="shared" si="29"/>
        <v>23</v>
      </c>
    </row>
    <row r="18" spans="1:43" ht="15" customHeight="1" x14ac:dyDescent="0.2">
      <c r="A18" s="182">
        <f t="shared" si="0"/>
        <v>10</v>
      </c>
      <c r="B18" s="33">
        <f>'Matrículas Promoción'!A12</f>
        <v>0</v>
      </c>
      <c r="C18" s="3">
        <f>'Matrículas Promoción'!C12</f>
        <v>0</v>
      </c>
      <c r="D18" s="3">
        <f>'Matrículas Promoción'!E12</f>
        <v>0</v>
      </c>
      <c r="E18" s="34" t="s">
        <v>4</v>
      </c>
      <c r="F18" s="81">
        <f>+'HOR (1)'!B14</f>
        <v>0.45833333333333331</v>
      </c>
      <c r="G18" s="35"/>
      <c r="H18" s="35"/>
      <c r="I18" s="77">
        <f>+G18-'HOR (1)'!B14</f>
        <v>-0.45833333333333331</v>
      </c>
      <c r="J18" s="77">
        <f>+H18-'HOR (1)'!B14</f>
        <v>-0.45833333333333331</v>
      </c>
      <c r="K18" s="78">
        <f t="shared" si="1"/>
        <v>15.416666666666664</v>
      </c>
      <c r="L18" s="78">
        <f t="shared" si="2"/>
        <v>0</v>
      </c>
      <c r="M18" s="78">
        <f t="shared" si="3"/>
        <v>15.416666666666664</v>
      </c>
      <c r="N18" s="77">
        <f t="shared" si="4"/>
        <v>0</v>
      </c>
      <c r="O18" s="77">
        <f t="shared" si="30"/>
        <v>1.5416666666666665</v>
      </c>
      <c r="P18" s="77">
        <f t="shared" si="5"/>
        <v>0</v>
      </c>
      <c r="Q18" s="77">
        <f t="shared" si="6"/>
        <v>1.5416666666666665</v>
      </c>
      <c r="R18" s="337" t="e">
        <f t="shared" si="7"/>
        <v>#NUM!</v>
      </c>
      <c r="S18" s="84" t="e">
        <f t="shared" si="8"/>
        <v>#NUM!</v>
      </c>
      <c r="T18" s="185">
        <f t="shared" si="9"/>
        <v>1.0833333333333333</v>
      </c>
      <c r="X18" s="7" t="e">
        <f t="shared" si="10"/>
        <v>#NUM!</v>
      </c>
      <c r="Y18" s="8" t="e">
        <f t="shared" si="11"/>
        <v>#NUM!</v>
      </c>
      <c r="Z18" s="9" t="e">
        <f t="shared" si="12"/>
        <v>#NUM!</v>
      </c>
      <c r="AA18" s="16">
        <f t="shared" si="13"/>
        <v>10</v>
      </c>
      <c r="AB18" s="17">
        <f t="shared" si="14"/>
        <v>0</v>
      </c>
      <c r="AC18" s="17">
        <f t="shared" si="15"/>
        <v>0</v>
      </c>
      <c r="AD18" s="17">
        <f t="shared" si="16"/>
        <v>0</v>
      </c>
      <c r="AE18" s="17">
        <f t="shared" si="17"/>
        <v>0</v>
      </c>
      <c r="AF18" s="17">
        <f t="shared" si="18"/>
        <v>0</v>
      </c>
      <c r="AG18" s="18">
        <f t="shared" si="19"/>
        <v>0</v>
      </c>
      <c r="AH18" s="45">
        <f t="shared" si="20"/>
        <v>0</v>
      </c>
      <c r="AI18" s="46">
        <f t="shared" si="21"/>
        <v>0</v>
      </c>
      <c r="AJ18" s="46">
        <f t="shared" si="22"/>
        <v>0</v>
      </c>
      <c r="AK18" s="46">
        <f t="shared" si="23"/>
        <v>0</v>
      </c>
      <c r="AL18" s="46">
        <f t="shared" si="24"/>
        <v>0</v>
      </c>
      <c r="AM18" s="46">
        <f t="shared" si="25"/>
        <v>0</v>
      </c>
      <c r="AN18" s="47">
        <f t="shared" si="26"/>
        <v>0</v>
      </c>
      <c r="AO18" s="7" t="e">
        <f t="shared" si="27"/>
        <v>#NUM!</v>
      </c>
      <c r="AP18" s="8" t="e">
        <f t="shared" si="28"/>
        <v>#NUM!</v>
      </c>
      <c r="AQ18" s="9" t="e">
        <f t="shared" si="29"/>
        <v>#NUM!</v>
      </c>
    </row>
    <row r="19" spans="1:43" ht="15" customHeight="1" x14ac:dyDescent="0.2">
      <c r="A19" s="182">
        <f t="shared" si="0"/>
        <v>10</v>
      </c>
      <c r="B19" s="33">
        <f>'Matrículas Promoción'!A13</f>
        <v>0</v>
      </c>
      <c r="C19" s="3">
        <f>'Matrículas Promoción'!C13</f>
        <v>0</v>
      </c>
      <c r="D19" s="3">
        <f>'Matrículas Promoción'!E13</f>
        <v>0</v>
      </c>
      <c r="E19" s="34" t="s">
        <v>4</v>
      </c>
      <c r="F19" s="81">
        <f>+'HOR (1)'!B15</f>
        <v>0.45833333333333331</v>
      </c>
      <c r="G19" s="339"/>
      <c r="H19" s="35"/>
      <c r="I19" s="77">
        <f>+G19-'HOR (1)'!B15</f>
        <v>-0.45833333333333331</v>
      </c>
      <c r="J19" s="77">
        <f>+H19-'HOR (1)'!B15</f>
        <v>-0.45833333333333331</v>
      </c>
      <c r="K19" s="78">
        <f t="shared" si="1"/>
        <v>15.416666666666664</v>
      </c>
      <c r="L19" s="78">
        <f t="shared" ref="L19:L48" si="31">IF(I19&gt;$I$2,I19-$I$2,0)</f>
        <v>0</v>
      </c>
      <c r="M19" s="78">
        <f t="shared" si="3"/>
        <v>15.416666666666664</v>
      </c>
      <c r="N19" s="77">
        <f t="shared" ref="N19:N48" si="32">H19-G19</f>
        <v>0</v>
      </c>
      <c r="O19" s="77">
        <f t="shared" si="30"/>
        <v>1.5416666666666665</v>
      </c>
      <c r="P19" s="77">
        <f t="shared" ref="P19:P48" si="33">TIME(AM19,AN19,0)</f>
        <v>0</v>
      </c>
      <c r="Q19" s="77">
        <f t="shared" si="6"/>
        <v>1.5416666666666665</v>
      </c>
      <c r="R19" s="337" t="e">
        <f t="shared" si="7"/>
        <v>#NUM!</v>
      </c>
      <c r="S19" s="84" t="e">
        <f t="shared" si="8"/>
        <v>#NUM!</v>
      </c>
      <c r="T19" s="185">
        <f t="shared" ref="T19:T48" si="34">J19+Q19</f>
        <v>1.0833333333333333</v>
      </c>
      <c r="X19" s="7" t="e">
        <f t="shared" si="10"/>
        <v>#NUM!</v>
      </c>
      <c r="Y19" s="8" t="e">
        <f t="shared" si="11"/>
        <v>#NUM!</v>
      </c>
      <c r="Z19" s="9" t="e">
        <f t="shared" si="12"/>
        <v>#NUM!</v>
      </c>
      <c r="AA19" s="16">
        <f t="shared" si="13"/>
        <v>10</v>
      </c>
      <c r="AB19" s="17">
        <f t="shared" si="14"/>
        <v>0</v>
      </c>
      <c r="AC19" s="17">
        <f t="shared" si="15"/>
        <v>0</v>
      </c>
      <c r="AD19" s="17">
        <f t="shared" si="16"/>
        <v>0</v>
      </c>
      <c r="AE19" s="17">
        <f t="shared" ref="AE19:AE48" si="35">AD19*10</f>
        <v>0</v>
      </c>
      <c r="AF19" s="17">
        <f t="shared" si="18"/>
        <v>0</v>
      </c>
      <c r="AG19" s="18">
        <f t="shared" si="19"/>
        <v>0</v>
      </c>
      <c r="AH19" s="45">
        <f t="shared" si="20"/>
        <v>0</v>
      </c>
      <c r="AI19" s="46">
        <f t="shared" si="21"/>
        <v>0</v>
      </c>
      <c r="AJ19" s="46">
        <f t="shared" si="22"/>
        <v>0</v>
      </c>
      <c r="AK19" s="46">
        <f t="shared" si="23"/>
        <v>0</v>
      </c>
      <c r="AL19" s="46">
        <f t="shared" si="24"/>
        <v>0</v>
      </c>
      <c r="AM19" s="46">
        <f t="shared" si="25"/>
        <v>0</v>
      </c>
      <c r="AN19" s="47">
        <f t="shared" si="26"/>
        <v>0</v>
      </c>
      <c r="AO19" s="7" t="e">
        <f t="shared" si="27"/>
        <v>#NUM!</v>
      </c>
      <c r="AP19" s="8" t="e">
        <f t="shared" si="28"/>
        <v>#NUM!</v>
      </c>
      <c r="AQ19" s="9" t="e">
        <f t="shared" si="29"/>
        <v>#NUM!</v>
      </c>
    </row>
    <row r="20" spans="1:43" ht="15" customHeight="1" x14ac:dyDescent="0.2">
      <c r="A20" s="182">
        <f t="shared" si="0"/>
        <v>10</v>
      </c>
      <c r="B20" s="33">
        <f>'Matrículas Promoción'!A14</f>
        <v>0</v>
      </c>
      <c r="C20" s="3">
        <f>'Matrículas Promoción'!C14</f>
        <v>0</v>
      </c>
      <c r="D20" s="3">
        <f>'Matrículas Promoción'!E14</f>
        <v>0</v>
      </c>
      <c r="E20" s="34" t="s">
        <v>4</v>
      </c>
      <c r="F20" s="81">
        <f>+'HOR (1)'!B16</f>
        <v>0.45833333333333331</v>
      </c>
      <c r="G20" s="35"/>
      <c r="H20" s="35"/>
      <c r="I20" s="77">
        <f>+G20-'HOR (1)'!B16</f>
        <v>-0.45833333333333331</v>
      </c>
      <c r="J20" s="77">
        <f>+H20-'HOR (1)'!B16</f>
        <v>-0.45833333333333331</v>
      </c>
      <c r="K20" s="78">
        <f t="shared" si="1"/>
        <v>15.416666666666664</v>
      </c>
      <c r="L20" s="78">
        <f t="shared" si="31"/>
        <v>0</v>
      </c>
      <c r="M20" s="78">
        <f t="shared" si="3"/>
        <v>15.416666666666664</v>
      </c>
      <c r="N20" s="77">
        <f t="shared" si="32"/>
        <v>0</v>
      </c>
      <c r="O20" s="77">
        <f t="shared" si="30"/>
        <v>1.5416666666666665</v>
      </c>
      <c r="P20" s="77">
        <f t="shared" si="33"/>
        <v>0</v>
      </c>
      <c r="Q20" s="77">
        <f t="shared" si="6"/>
        <v>1.5416666666666665</v>
      </c>
      <c r="R20" s="337" t="e">
        <f t="shared" si="7"/>
        <v>#NUM!</v>
      </c>
      <c r="S20" s="84" t="e">
        <f t="shared" si="8"/>
        <v>#NUM!</v>
      </c>
      <c r="T20" s="185">
        <f t="shared" si="34"/>
        <v>1.0833333333333333</v>
      </c>
      <c r="X20" s="10" t="e">
        <f t="shared" si="10"/>
        <v>#NUM!</v>
      </c>
      <c r="Y20" s="11" t="e">
        <f t="shared" si="11"/>
        <v>#NUM!</v>
      </c>
      <c r="Z20" s="12" t="e">
        <f t="shared" si="12"/>
        <v>#NUM!</v>
      </c>
      <c r="AA20" s="19">
        <f t="shared" si="13"/>
        <v>10</v>
      </c>
      <c r="AB20" s="20">
        <f t="shared" si="14"/>
        <v>0</v>
      </c>
      <c r="AC20" s="20">
        <f t="shared" si="15"/>
        <v>0</v>
      </c>
      <c r="AD20" s="20">
        <f t="shared" si="16"/>
        <v>0</v>
      </c>
      <c r="AE20" s="20">
        <f t="shared" si="35"/>
        <v>0</v>
      </c>
      <c r="AF20" s="20">
        <f t="shared" si="18"/>
        <v>0</v>
      </c>
      <c r="AG20" s="21">
        <f t="shared" si="19"/>
        <v>0</v>
      </c>
      <c r="AH20" s="48">
        <f t="shared" si="20"/>
        <v>0</v>
      </c>
      <c r="AI20" s="49">
        <f t="shared" si="21"/>
        <v>0</v>
      </c>
      <c r="AJ20" s="49">
        <f t="shared" si="22"/>
        <v>0</v>
      </c>
      <c r="AK20" s="49">
        <f t="shared" si="23"/>
        <v>0</v>
      </c>
      <c r="AL20" s="49">
        <f t="shared" si="24"/>
        <v>0</v>
      </c>
      <c r="AM20" s="49">
        <f t="shared" si="25"/>
        <v>0</v>
      </c>
      <c r="AN20" s="50">
        <f t="shared" si="26"/>
        <v>0</v>
      </c>
      <c r="AO20" s="10" t="e">
        <f t="shared" si="27"/>
        <v>#NUM!</v>
      </c>
      <c r="AP20" s="11" t="e">
        <f t="shared" si="28"/>
        <v>#NUM!</v>
      </c>
      <c r="AQ20" s="12" t="e">
        <f t="shared" si="29"/>
        <v>#NUM!</v>
      </c>
    </row>
    <row r="21" spans="1:43" ht="15" customHeight="1" x14ac:dyDescent="0.2">
      <c r="A21" s="182">
        <f t="shared" si="0"/>
        <v>10</v>
      </c>
      <c r="B21" s="33">
        <f>'Matrículas Promoción'!A15</f>
        <v>0</v>
      </c>
      <c r="C21" s="3">
        <f>'Matrículas Promoción'!C15</f>
        <v>0</v>
      </c>
      <c r="D21" s="3">
        <f>'Matrículas Promoción'!E15</f>
        <v>0</v>
      </c>
      <c r="E21" s="34" t="s">
        <v>4</v>
      </c>
      <c r="F21" s="81">
        <f>+'HOR (1)'!B17</f>
        <v>0.45833333333333331</v>
      </c>
      <c r="G21" s="35"/>
      <c r="H21" s="35"/>
      <c r="I21" s="77">
        <f>+G21-'HOR (1)'!B17</f>
        <v>-0.45833333333333331</v>
      </c>
      <c r="J21" s="77">
        <f>+H21-'HOR (1)'!B17</f>
        <v>-0.45833333333333331</v>
      </c>
      <c r="K21" s="78">
        <f t="shared" si="1"/>
        <v>15.416666666666664</v>
      </c>
      <c r="L21" s="78">
        <f t="shared" si="31"/>
        <v>0</v>
      </c>
      <c r="M21" s="78">
        <f t="shared" si="3"/>
        <v>15.416666666666664</v>
      </c>
      <c r="N21" s="77">
        <f t="shared" si="32"/>
        <v>0</v>
      </c>
      <c r="O21" s="77">
        <f t="shared" si="30"/>
        <v>1.5416666666666665</v>
      </c>
      <c r="P21" s="77">
        <f t="shared" si="33"/>
        <v>0</v>
      </c>
      <c r="Q21" s="77">
        <f t="shared" si="6"/>
        <v>1.5416666666666665</v>
      </c>
      <c r="R21" s="337" t="e">
        <f t="shared" si="7"/>
        <v>#NUM!</v>
      </c>
      <c r="S21" s="84" t="e">
        <f t="shared" si="8"/>
        <v>#NUM!</v>
      </c>
      <c r="T21" s="185">
        <f t="shared" si="34"/>
        <v>1.0833333333333333</v>
      </c>
      <c r="X21" s="10" t="e">
        <f t="shared" si="10"/>
        <v>#NUM!</v>
      </c>
      <c r="Y21" s="11" t="e">
        <f t="shared" si="11"/>
        <v>#NUM!</v>
      </c>
      <c r="Z21" s="12" t="e">
        <f t="shared" si="12"/>
        <v>#NUM!</v>
      </c>
      <c r="AA21" s="19">
        <f t="shared" si="13"/>
        <v>10</v>
      </c>
      <c r="AB21" s="20">
        <f t="shared" si="14"/>
        <v>0</v>
      </c>
      <c r="AC21" s="20">
        <f t="shared" si="15"/>
        <v>0</v>
      </c>
      <c r="AD21" s="20">
        <f t="shared" si="16"/>
        <v>0</v>
      </c>
      <c r="AE21" s="20">
        <f t="shared" si="35"/>
        <v>0</v>
      </c>
      <c r="AF21" s="20">
        <f t="shared" si="18"/>
        <v>0</v>
      </c>
      <c r="AG21" s="21">
        <f t="shared" si="19"/>
        <v>0</v>
      </c>
      <c r="AH21" s="48">
        <f t="shared" si="20"/>
        <v>0</v>
      </c>
      <c r="AI21" s="49">
        <f t="shared" si="21"/>
        <v>0</v>
      </c>
      <c r="AJ21" s="49">
        <f t="shared" si="22"/>
        <v>0</v>
      </c>
      <c r="AK21" s="49">
        <f t="shared" si="23"/>
        <v>0</v>
      </c>
      <c r="AL21" s="49">
        <f t="shared" si="24"/>
        <v>0</v>
      </c>
      <c r="AM21" s="49">
        <f t="shared" si="25"/>
        <v>0</v>
      </c>
      <c r="AN21" s="50">
        <f t="shared" si="26"/>
        <v>0</v>
      </c>
      <c r="AO21" s="10" t="e">
        <f t="shared" si="27"/>
        <v>#NUM!</v>
      </c>
      <c r="AP21" s="11" t="e">
        <f t="shared" si="28"/>
        <v>#NUM!</v>
      </c>
      <c r="AQ21" s="12" t="e">
        <f t="shared" si="29"/>
        <v>#NUM!</v>
      </c>
    </row>
    <row r="22" spans="1:43" ht="15" customHeight="1" x14ac:dyDescent="0.2">
      <c r="A22" s="182">
        <f t="shared" si="0"/>
        <v>10</v>
      </c>
      <c r="B22" s="33">
        <f>'Matrículas Promoción'!A16</f>
        <v>0</v>
      </c>
      <c r="C22" s="3">
        <f>'Matrículas Promoción'!C16</f>
        <v>0</v>
      </c>
      <c r="D22" s="3">
        <f>'Matrículas Promoción'!E16</f>
        <v>0</v>
      </c>
      <c r="E22" s="34" t="s">
        <v>4</v>
      </c>
      <c r="F22" s="81">
        <f>+'HOR (1)'!B18</f>
        <v>0.45833333333333331</v>
      </c>
      <c r="G22" s="35"/>
      <c r="H22" s="35"/>
      <c r="I22" s="77">
        <f>+G22-'HOR (1)'!B18</f>
        <v>-0.45833333333333331</v>
      </c>
      <c r="J22" s="77">
        <f>+H22-'HOR (1)'!B18</f>
        <v>-0.45833333333333331</v>
      </c>
      <c r="K22" s="78">
        <f t="shared" si="1"/>
        <v>15.416666666666664</v>
      </c>
      <c r="L22" s="78">
        <f t="shared" si="31"/>
        <v>0</v>
      </c>
      <c r="M22" s="78">
        <f t="shared" si="3"/>
        <v>15.416666666666664</v>
      </c>
      <c r="N22" s="77">
        <f t="shared" si="32"/>
        <v>0</v>
      </c>
      <c r="O22" s="77">
        <f t="shared" si="30"/>
        <v>1.5416666666666665</v>
      </c>
      <c r="P22" s="77">
        <f t="shared" si="33"/>
        <v>0</v>
      </c>
      <c r="Q22" s="77">
        <f t="shared" si="6"/>
        <v>1.5416666666666665</v>
      </c>
      <c r="R22" s="337" t="e">
        <f t="shared" si="7"/>
        <v>#NUM!</v>
      </c>
      <c r="S22" s="84" t="e">
        <f t="shared" si="8"/>
        <v>#NUM!</v>
      </c>
      <c r="T22" s="185">
        <f t="shared" si="34"/>
        <v>1.0833333333333333</v>
      </c>
      <c r="X22" s="10" t="e">
        <f t="shared" si="10"/>
        <v>#NUM!</v>
      </c>
      <c r="Y22" s="11" t="e">
        <f t="shared" si="11"/>
        <v>#NUM!</v>
      </c>
      <c r="Z22" s="12" t="e">
        <f t="shared" si="12"/>
        <v>#NUM!</v>
      </c>
      <c r="AA22" s="19">
        <f t="shared" si="13"/>
        <v>10</v>
      </c>
      <c r="AB22" s="20">
        <f t="shared" si="14"/>
        <v>0</v>
      </c>
      <c r="AC22" s="20">
        <f t="shared" si="15"/>
        <v>0</v>
      </c>
      <c r="AD22" s="20">
        <f t="shared" si="16"/>
        <v>0</v>
      </c>
      <c r="AE22" s="20">
        <f t="shared" si="35"/>
        <v>0</v>
      </c>
      <c r="AF22" s="20">
        <f t="shared" si="18"/>
        <v>0</v>
      </c>
      <c r="AG22" s="21">
        <f t="shared" si="19"/>
        <v>0</v>
      </c>
      <c r="AH22" s="48">
        <f t="shared" si="20"/>
        <v>0</v>
      </c>
      <c r="AI22" s="49">
        <f t="shared" si="21"/>
        <v>0</v>
      </c>
      <c r="AJ22" s="49">
        <f t="shared" si="22"/>
        <v>0</v>
      </c>
      <c r="AK22" s="49">
        <f t="shared" si="23"/>
        <v>0</v>
      </c>
      <c r="AL22" s="49">
        <f t="shared" si="24"/>
        <v>0</v>
      </c>
      <c r="AM22" s="49">
        <f t="shared" si="25"/>
        <v>0</v>
      </c>
      <c r="AN22" s="50">
        <f t="shared" si="26"/>
        <v>0</v>
      </c>
      <c r="AO22" s="10" t="e">
        <f t="shared" si="27"/>
        <v>#NUM!</v>
      </c>
      <c r="AP22" s="11" t="e">
        <f t="shared" si="28"/>
        <v>#NUM!</v>
      </c>
      <c r="AQ22" s="12" t="e">
        <f t="shared" si="29"/>
        <v>#NUM!</v>
      </c>
    </row>
    <row r="23" spans="1:43" ht="15" customHeight="1" x14ac:dyDescent="0.2">
      <c r="A23" s="182">
        <f t="shared" si="0"/>
        <v>10</v>
      </c>
      <c r="B23" s="33">
        <f>'Matrículas Promoción'!A17</f>
        <v>0</v>
      </c>
      <c r="C23" s="3">
        <f>'Matrículas Promoción'!C17</f>
        <v>0</v>
      </c>
      <c r="D23" s="3">
        <f>'Matrículas Promoción'!E17</f>
        <v>0</v>
      </c>
      <c r="E23" s="34" t="s">
        <v>4</v>
      </c>
      <c r="F23" s="81">
        <f>+'HOR (1)'!B19</f>
        <v>0.45833333333333331</v>
      </c>
      <c r="G23" s="35"/>
      <c r="H23" s="35"/>
      <c r="I23" s="77">
        <f>+G23-'HOR (1)'!B19</f>
        <v>-0.45833333333333331</v>
      </c>
      <c r="J23" s="77">
        <f>+H23-'HOR (1)'!B19</f>
        <v>-0.45833333333333331</v>
      </c>
      <c r="K23" s="78">
        <f t="shared" si="1"/>
        <v>15.416666666666664</v>
      </c>
      <c r="L23" s="78">
        <f t="shared" si="31"/>
        <v>0</v>
      </c>
      <c r="M23" s="78">
        <f t="shared" si="3"/>
        <v>15.416666666666664</v>
      </c>
      <c r="N23" s="77">
        <f t="shared" si="32"/>
        <v>0</v>
      </c>
      <c r="O23" s="77">
        <f t="shared" si="30"/>
        <v>1.5416666666666665</v>
      </c>
      <c r="P23" s="77">
        <f t="shared" si="33"/>
        <v>0</v>
      </c>
      <c r="Q23" s="77">
        <f t="shared" si="6"/>
        <v>1.5416666666666665</v>
      </c>
      <c r="R23" s="337" t="e">
        <f t="shared" si="7"/>
        <v>#NUM!</v>
      </c>
      <c r="S23" s="84" t="e">
        <f t="shared" si="8"/>
        <v>#NUM!</v>
      </c>
      <c r="T23" s="185">
        <f t="shared" si="34"/>
        <v>1.0833333333333333</v>
      </c>
      <c r="X23" s="10" t="e">
        <f t="shared" si="10"/>
        <v>#NUM!</v>
      </c>
      <c r="Y23" s="11" t="e">
        <f t="shared" si="11"/>
        <v>#NUM!</v>
      </c>
      <c r="Z23" s="12" t="e">
        <f t="shared" si="12"/>
        <v>#NUM!</v>
      </c>
      <c r="AA23" s="19">
        <f t="shared" si="13"/>
        <v>10</v>
      </c>
      <c r="AB23" s="20">
        <f t="shared" si="14"/>
        <v>0</v>
      </c>
      <c r="AC23" s="20">
        <f t="shared" si="15"/>
        <v>0</v>
      </c>
      <c r="AD23" s="20">
        <f t="shared" si="16"/>
        <v>0</v>
      </c>
      <c r="AE23" s="20">
        <f t="shared" si="35"/>
        <v>0</v>
      </c>
      <c r="AF23" s="20">
        <f t="shared" si="18"/>
        <v>0</v>
      </c>
      <c r="AG23" s="21">
        <f t="shared" si="19"/>
        <v>0</v>
      </c>
      <c r="AH23" s="48">
        <f t="shared" si="20"/>
        <v>0</v>
      </c>
      <c r="AI23" s="49">
        <f t="shared" si="21"/>
        <v>0</v>
      </c>
      <c r="AJ23" s="49">
        <f t="shared" si="22"/>
        <v>0</v>
      </c>
      <c r="AK23" s="49">
        <f t="shared" si="23"/>
        <v>0</v>
      </c>
      <c r="AL23" s="49">
        <f t="shared" si="24"/>
        <v>0</v>
      </c>
      <c r="AM23" s="49">
        <f t="shared" si="25"/>
        <v>0</v>
      </c>
      <c r="AN23" s="50">
        <f t="shared" si="26"/>
        <v>0</v>
      </c>
      <c r="AO23" s="10" t="e">
        <f t="shared" si="27"/>
        <v>#NUM!</v>
      </c>
      <c r="AP23" s="11" t="e">
        <f t="shared" si="28"/>
        <v>#NUM!</v>
      </c>
      <c r="AQ23" s="12" t="e">
        <f t="shared" si="29"/>
        <v>#NUM!</v>
      </c>
    </row>
    <row r="24" spans="1:43" ht="15" customHeight="1" x14ac:dyDescent="0.2">
      <c r="A24" s="182">
        <f t="shared" si="0"/>
        <v>10</v>
      </c>
      <c r="B24" s="33">
        <f>'Matrículas Promoción'!A18</f>
        <v>0</v>
      </c>
      <c r="C24" s="3">
        <f>'Matrículas Promoción'!C18</f>
        <v>0</v>
      </c>
      <c r="D24" s="3">
        <f>'Matrículas Promoción'!E18</f>
        <v>0</v>
      </c>
      <c r="E24" s="34" t="s">
        <v>4</v>
      </c>
      <c r="F24" s="81">
        <f>+'HOR (1)'!B20</f>
        <v>0.45833333333333331</v>
      </c>
      <c r="G24" s="35"/>
      <c r="H24" s="35"/>
      <c r="I24" s="77">
        <f>+G24-'HOR (1)'!B20</f>
        <v>-0.45833333333333331</v>
      </c>
      <c r="J24" s="77">
        <f>+H24-'HOR (1)'!B20</f>
        <v>-0.45833333333333331</v>
      </c>
      <c r="K24" s="78">
        <f t="shared" si="1"/>
        <v>15.416666666666664</v>
      </c>
      <c r="L24" s="78">
        <f t="shared" si="31"/>
        <v>0</v>
      </c>
      <c r="M24" s="78">
        <f t="shared" si="3"/>
        <v>15.416666666666664</v>
      </c>
      <c r="N24" s="77">
        <f t="shared" si="32"/>
        <v>0</v>
      </c>
      <c r="O24" s="77">
        <f t="shared" si="30"/>
        <v>1.5416666666666665</v>
      </c>
      <c r="P24" s="77">
        <f t="shared" si="33"/>
        <v>0</v>
      </c>
      <c r="Q24" s="77">
        <f t="shared" si="6"/>
        <v>1.5416666666666665</v>
      </c>
      <c r="R24" s="337" t="e">
        <f t="shared" si="7"/>
        <v>#NUM!</v>
      </c>
      <c r="S24" s="84" t="e">
        <f t="shared" si="8"/>
        <v>#NUM!</v>
      </c>
      <c r="T24" s="185">
        <f t="shared" si="34"/>
        <v>1.0833333333333333</v>
      </c>
      <c r="X24" s="10" t="e">
        <f t="shared" si="10"/>
        <v>#NUM!</v>
      </c>
      <c r="Y24" s="11" t="e">
        <f t="shared" si="11"/>
        <v>#NUM!</v>
      </c>
      <c r="Z24" s="12" t="e">
        <f t="shared" si="12"/>
        <v>#NUM!</v>
      </c>
      <c r="AA24" s="19">
        <f t="shared" ref="AA24:AA48" si="36">HOUR(K24)</f>
        <v>10</v>
      </c>
      <c r="AB24" s="20">
        <f t="shared" ref="AB24:AB48" si="37">MINUTE(K24)</f>
        <v>0</v>
      </c>
      <c r="AC24" s="20">
        <f t="shared" ref="AC24:AC48" si="38">SECOND(K24)</f>
        <v>0</v>
      </c>
      <c r="AD24" s="20">
        <f t="shared" ref="AD24:AD48" si="39">IF(AC24&gt;0,AB24+1,AB24)</f>
        <v>0</v>
      </c>
      <c r="AE24" s="20">
        <f t="shared" si="35"/>
        <v>0</v>
      </c>
      <c r="AF24" s="20">
        <f t="shared" ref="AF24:AF48" si="40">IF(AE24&gt;=60,AA24+1,0)</f>
        <v>0</v>
      </c>
      <c r="AG24" s="21">
        <f t="shared" ref="AG24:AG48" si="41">IF(AE24&lt;60,AE24,AE24-60)</f>
        <v>0</v>
      </c>
      <c r="AH24" s="48">
        <f t="shared" ref="AH24:AH48" si="42">HOUR(L24)</f>
        <v>0</v>
      </c>
      <c r="AI24" s="49">
        <f t="shared" ref="AI24:AI48" si="43">MINUTE(L24)</f>
        <v>0</v>
      </c>
      <c r="AJ24" s="49">
        <f t="shared" ref="AJ24:AJ48" si="44">SECOND(L24)</f>
        <v>0</v>
      </c>
      <c r="AK24" s="49">
        <f t="shared" ref="AK24:AK48" si="45">IF(AJ24&gt;0,AI24+1,0)</f>
        <v>0</v>
      </c>
      <c r="AL24" s="49">
        <f t="shared" si="24"/>
        <v>0</v>
      </c>
      <c r="AM24" s="49">
        <f t="shared" ref="AM24:AM48" si="46">IF(AL24&gt;=60,AH24+1,0)</f>
        <v>0</v>
      </c>
      <c r="AN24" s="50">
        <f t="shared" ref="AN24:AN48" si="47">IF(AL24&lt;60,AL24,AL24-60)</f>
        <v>0</v>
      </c>
      <c r="AO24" s="10" t="e">
        <f t="shared" si="27"/>
        <v>#NUM!</v>
      </c>
      <c r="AP24" s="11" t="e">
        <f t="shared" si="28"/>
        <v>#NUM!</v>
      </c>
      <c r="AQ24" s="12" t="e">
        <f t="shared" si="29"/>
        <v>#NUM!</v>
      </c>
    </row>
    <row r="25" spans="1:43" ht="15" customHeight="1" x14ac:dyDescent="0.2">
      <c r="A25" s="182">
        <f t="shared" si="0"/>
        <v>10</v>
      </c>
      <c r="B25" s="33">
        <f>'Matrículas Promoción'!A19</f>
        <v>0</v>
      </c>
      <c r="C25" s="3">
        <f>'Matrículas Promoción'!C19</f>
        <v>0</v>
      </c>
      <c r="D25" s="3">
        <f>'Matrículas Promoción'!E19</f>
        <v>0</v>
      </c>
      <c r="E25" s="34" t="s">
        <v>4</v>
      </c>
      <c r="F25" s="81">
        <f>+'HOR (1)'!B21</f>
        <v>0.45833333333333331</v>
      </c>
      <c r="G25" s="35"/>
      <c r="H25" s="35"/>
      <c r="I25" s="77">
        <f>+G25-'HOR (1)'!B21</f>
        <v>-0.45833333333333331</v>
      </c>
      <c r="J25" s="77">
        <f>+H25-'HOR (1)'!B21</f>
        <v>-0.45833333333333331</v>
      </c>
      <c r="K25" s="78">
        <f t="shared" si="1"/>
        <v>15.416666666666664</v>
      </c>
      <c r="L25" s="78">
        <f t="shared" si="31"/>
        <v>0</v>
      </c>
      <c r="M25" s="78">
        <f t="shared" si="3"/>
        <v>15.416666666666664</v>
      </c>
      <c r="N25" s="77">
        <f t="shared" si="32"/>
        <v>0</v>
      </c>
      <c r="O25" s="77">
        <f t="shared" si="30"/>
        <v>1.5416666666666665</v>
      </c>
      <c r="P25" s="77">
        <f t="shared" si="33"/>
        <v>0</v>
      </c>
      <c r="Q25" s="77">
        <f t="shared" si="6"/>
        <v>1.5416666666666665</v>
      </c>
      <c r="R25" s="337" t="e">
        <f t="shared" si="7"/>
        <v>#NUM!</v>
      </c>
      <c r="S25" s="84" t="e">
        <f t="shared" si="8"/>
        <v>#NUM!</v>
      </c>
      <c r="T25" s="185">
        <f t="shared" si="34"/>
        <v>1.0833333333333333</v>
      </c>
      <c r="X25" s="10" t="e">
        <f t="shared" si="10"/>
        <v>#NUM!</v>
      </c>
      <c r="Y25" s="11" t="e">
        <f t="shared" si="11"/>
        <v>#NUM!</v>
      </c>
      <c r="Z25" s="12" t="e">
        <f t="shared" si="12"/>
        <v>#NUM!</v>
      </c>
      <c r="AA25" s="19">
        <f t="shared" si="36"/>
        <v>10</v>
      </c>
      <c r="AB25" s="20">
        <f t="shared" si="37"/>
        <v>0</v>
      </c>
      <c r="AC25" s="20">
        <f t="shared" si="38"/>
        <v>0</v>
      </c>
      <c r="AD25" s="20">
        <f t="shared" si="39"/>
        <v>0</v>
      </c>
      <c r="AE25" s="20">
        <f t="shared" si="35"/>
        <v>0</v>
      </c>
      <c r="AF25" s="20">
        <f t="shared" si="40"/>
        <v>0</v>
      </c>
      <c r="AG25" s="21">
        <f t="shared" si="41"/>
        <v>0</v>
      </c>
      <c r="AH25" s="48">
        <f t="shared" si="42"/>
        <v>0</v>
      </c>
      <c r="AI25" s="49">
        <f t="shared" si="43"/>
        <v>0</v>
      </c>
      <c r="AJ25" s="49">
        <f t="shared" si="44"/>
        <v>0</v>
      </c>
      <c r="AK25" s="49">
        <f t="shared" si="45"/>
        <v>0</v>
      </c>
      <c r="AL25" s="49">
        <f t="shared" si="24"/>
        <v>0</v>
      </c>
      <c r="AM25" s="49">
        <f t="shared" si="46"/>
        <v>0</v>
      </c>
      <c r="AN25" s="50">
        <f t="shared" si="47"/>
        <v>0</v>
      </c>
      <c r="AO25" s="10" t="e">
        <f t="shared" si="27"/>
        <v>#NUM!</v>
      </c>
      <c r="AP25" s="11" t="e">
        <f t="shared" si="28"/>
        <v>#NUM!</v>
      </c>
      <c r="AQ25" s="12" t="e">
        <f t="shared" si="29"/>
        <v>#NUM!</v>
      </c>
    </row>
    <row r="26" spans="1:43" ht="15" customHeight="1" x14ac:dyDescent="0.2">
      <c r="A26" s="182">
        <f t="shared" si="0"/>
        <v>10</v>
      </c>
      <c r="B26" s="33">
        <f>'Matrículas Promoción'!A20</f>
        <v>0</v>
      </c>
      <c r="C26" s="3">
        <f>'Matrículas Promoción'!C20</f>
        <v>0</v>
      </c>
      <c r="D26" s="3">
        <f>'Matrículas Promoción'!E20</f>
        <v>0</v>
      </c>
      <c r="E26" s="34" t="s">
        <v>4</v>
      </c>
      <c r="F26" s="81">
        <f>+'HOR (1)'!B22</f>
        <v>0.45833333333333331</v>
      </c>
      <c r="G26" s="35"/>
      <c r="H26" s="35"/>
      <c r="I26" s="77">
        <f>+G26-'HOR (1)'!B22</f>
        <v>-0.45833333333333331</v>
      </c>
      <c r="J26" s="77">
        <f>+H26-'HOR (1)'!B22</f>
        <v>-0.45833333333333331</v>
      </c>
      <c r="K26" s="78">
        <f t="shared" si="1"/>
        <v>15.416666666666664</v>
      </c>
      <c r="L26" s="78">
        <f t="shared" si="31"/>
        <v>0</v>
      </c>
      <c r="M26" s="78">
        <f t="shared" si="3"/>
        <v>15.416666666666664</v>
      </c>
      <c r="N26" s="77">
        <f t="shared" si="32"/>
        <v>0</v>
      </c>
      <c r="O26" s="77">
        <f t="shared" si="30"/>
        <v>1.5416666666666665</v>
      </c>
      <c r="P26" s="77">
        <f t="shared" si="33"/>
        <v>0</v>
      </c>
      <c r="Q26" s="77">
        <f t="shared" si="6"/>
        <v>1.5416666666666665</v>
      </c>
      <c r="R26" s="337" t="e">
        <f t="shared" si="7"/>
        <v>#NUM!</v>
      </c>
      <c r="S26" s="84" t="e">
        <f t="shared" si="8"/>
        <v>#NUM!</v>
      </c>
      <c r="T26" s="185">
        <f t="shared" si="34"/>
        <v>1.0833333333333333</v>
      </c>
      <c r="X26" s="10" t="e">
        <f t="shared" si="10"/>
        <v>#NUM!</v>
      </c>
      <c r="Y26" s="11" t="e">
        <f t="shared" si="11"/>
        <v>#NUM!</v>
      </c>
      <c r="Z26" s="12" t="e">
        <f t="shared" si="12"/>
        <v>#NUM!</v>
      </c>
      <c r="AA26" s="19">
        <f t="shared" si="36"/>
        <v>10</v>
      </c>
      <c r="AB26" s="20">
        <f t="shared" si="37"/>
        <v>0</v>
      </c>
      <c r="AC26" s="20">
        <f t="shared" si="38"/>
        <v>0</v>
      </c>
      <c r="AD26" s="20">
        <f t="shared" si="39"/>
        <v>0</v>
      </c>
      <c r="AE26" s="20">
        <f t="shared" si="35"/>
        <v>0</v>
      </c>
      <c r="AF26" s="20">
        <f t="shared" si="40"/>
        <v>0</v>
      </c>
      <c r="AG26" s="21">
        <f t="shared" si="41"/>
        <v>0</v>
      </c>
      <c r="AH26" s="48">
        <f t="shared" si="42"/>
        <v>0</v>
      </c>
      <c r="AI26" s="49">
        <f t="shared" si="43"/>
        <v>0</v>
      </c>
      <c r="AJ26" s="49">
        <f t="shared" si="44"/>
        <v>0</v>
      </c>
      <c r="AK26" s="49">
        <f t="shared" si="45"/>
        <v>0</v>
      </c>
      <c r="AL26" s="49">
        <f t="shared" si="24"/>
        <v>0</v>
      </c>
      <c r="AM26" s="49">
        <f t="shared" si="46"/>
        <v>0</v>
      </c>
      <c r="AN26" s="50">
        <f t="shared" si="47"/>
        <v>0</v>
      </c>
      <c r="AO26" s="10" t="e">
        <f t="shared" si="27"/>
        <v>#NUM!</v>
      </c>
      <c r="AP26" s="11" t="e">
        <f t="shared" si="28"/>
        <v>#NUM!</v>
      </c>
      <c r="AQ26" s="12" t="e">
        <f t="shared" si="29"/>
        <v>#NUM!</v>
      </c>
    </row>
    <row r="27" spans="1:43" ht="15" customHeight="1" x14ac:dyDescent="0.2">
      <c r="A27" s="182">
        <f t="shared" si="0"/>
        <v>10</v>
      </c>
      <c r="B27" s="33">
        <f>'Matrículas Promoción'!A21</f>
        <v>0</v>
      </c>
      <c r="C27" s="3">
        <f>'Matrículas Promoción'!C21</f>
        <v>0</v>
      </c>
      <c r="D27" s="3">
        <f>'Matrículas Promoción'!E21</f>
        <v>0</v>
      </c>
      <c r="E27" s="34" t="s">
        <v>4</v>
      </c>
      <c r="F27" s="81">
        <f>+'HOR (1)'!B23</f>
        <v>0.45833333333333331</v>
      </c>
      <c r="G27" s="35"/>
      <c r="H27" s="339"/>
      <c r="I27" s="77">
        <f>+G27-'HOR (1)'!B23</f>
        <v>-0.45833333333333331</v>
      </c>
      <c r="J27" s="77">
        <f>+H27-'HOR (1)'!B23</f>
        <v>-0.45833333333333331</v>
      </c>
      <c r="K27" s="78">
        <f t="shared" si="1"/>
        <v>15.416666666666664</v>
      </c>
      <c r="L27" s="78">
        <f t="shared" si="31"/>
        <v>0</v>
      </c>
      <c r="M27" s="78">
        <f t="shared" si="3"/>
        <v>15.416666666666664</v>
      </c>
      <c r="N27" s="77">
        <f t="shared" si="32"/>
        <v>0</v>
      </c>
      <c r="O27" s="77">
        <f t="shared" si="30"/>
        <v>1.5416666666666665</v>
      </c>
      <c r="P27" s="77">
        <f t="shared" si="33"/>
        <v>0</v>
      </c>
      <c r="Q27" s="77">
        <f t="shared" si="6"/>
        <v>1.5416666666666665</v>
      </c>
      <c r="R27" s="337" t="e">
        <f t="shared" si="7"/>
        <v>#NUM!</v>
      </c>
      <c r="S27" s="84" t="e">
        <f t="shared" si="8"/>
        <v>#NUM!</v>
      </c>
      <c r="T27" s="185">
        <f t="shared" si="34"/>
        <v>1.0833333333333333</v>
      </c>
      <c r="X27" s="10" t="e">
        <f t="shared" si="10"/>
        <v>#NUM!</v>
      </c>
      <c r="Y27" s="11" t="e">
        <f t="shared" si="11"/>
        <v>#NUM!</v>
      </c>
      <c r="Z27" s="12" t="e">
        <f t="shared" si="12"/>
        <v>#NUM!</v>
      </c>
      <c r="AA27" s="19">
        <f t="shared" si="36"/>
        <v>10</v>
      </c>
      <c r="AB27" s="20">
        <f t="shared" si="37"/>
        <v>0</v>
      </c>
      <c r="AC27" s="20">
        <f t="shared" si="38"/>
        <v>0</v>
      </c>
      <c r="AD27" s="20">
        <f t="shared" si="39"/>
        <v>0</v>
      </c>
      <c r="AE27" s="20">
        <f t="shared" si="35"/>
        <v>0</v>
      </c>
      <c r="AF27" s="20">
        <f t="shared" si="40"/>
        <v>0</v>
      </c>
      <c r="AG27" s="21">
        <f t="shared" si="41"/>
        <v>0</v>
      </c>
      <c r="AH27" s="48">
        <f t="shared" si="42"/>
        <v>0</v>
      </c>
      <c r="AI27" s="49">
        <f t="shared" si="43"/>
        <v>0</v>
      </c>
      <c r="AJ27" s="49">
        <f t="shared" si="44"/>
        <v>0</v>
      </c>
      <c r="AK27" s="49">
        <f t="shared" si="45"/>
        <v>0</v>
      </c>
      <c r="AL27" s="49">
        <f t="shared" si="24"/>
        <v>0</v>
      </c>
      <c r="AM27" s="49">
        <f t="shared" si="46"/>
        <v>0</v>
      </c>
      <c r="AN27" s="50">
        <f t="shared" si="47"/>
        <v>0</v>
      </c>
      <c r="AO27" s="10" t="e">
        <f t="shared" si="27"/>
        <v>#NUM!</v>
      </c>
      <c r="AP27" s="11" t="e">
        <f t="shared" si="28"/>
        <v>#NUM!</v>
      </c>
      <c r="AQ27" s="12" t="e">
        <f t="shared" si="29"/>
        <v>#NUM!</v>
      </c>
    </row>
    <row r="28" spans="1:43" ht="15" customHeight="1" x14ac:dyDescent="0.2">
      <c r="A28" s="182">
        <f t="shared" si="0"/>
        <v>10</v>
      </c>
      <c r="B28" s="33">
        <f>'Matrículas Promoción'!A22</f>
        <v>0</v>
      </c>
      <c r="C28" s="3">
        <f>'Matrículas Promoción'!C22</f>
        <v>0</v>
      </c>
      <c r="D28" s="3">
        <f>'Matrículas Promoción'!E22</f>
        <v>0</v>
      </c>
      <c r="E28" s="34" t="s">
        <v>4</v>
      </c>
      <c r="F28" s="81">
        <f>+'HOR (1)'!B24</f>
        <v>0.45833333333333331</v>
      </c>
      <c r="G28" s="35"/>
      <c r="H28" s="35"/>
      <c r="I28" s="77">
        <f>+G28-'HOR (1)'!B24</f>
        <v>-0.45833333333333331</v>
      </c>
      <c r="J28" s="77">
        <f>+H28-'HOR (1)'!B24</f>
        <v>-0.45833333333333331</v>
      </c>
      <c r="K28" s="78">
        <f t="shared" si="1"/>
        <v>15.416666666666664</v>
      </c>
      <c r="L28" s="78">
        <f t="shared" si="31"/>
        <v>0</v>
      </c>
      <c r="M28" s="78">
        <f t="shared" si="3"/>
        <v>15.416666666666664</v>
      </c>
      <c r="N28" s="77">
        <f t="shared" si="32"/>
        <v>0</v>
      </c>
      <c r="O28" s="77">
        <f t="shared" si="30"/>
        <v>1.5416666666666665</v>
      </c>
      <c r="P28" s="77">
        <f t="shared" si="33"/>
        <v>0</v>
      </c>
      <c r="Q28" s="77">
        <f t="shared" si="6"/>
        <v>1.5416666666666665</v>
      </c>
      <c r="R28" s="337" t="e">
        <f t="shared" si="7"/>
        <v>#NUM!</v>
      </c>
      <c r="S28" s="84" t="e">
        <f t="shared" si="8"/>
        <v>#NUM!</v>
      </c>
      <c r="T28" s="185">
        <f t="shared" si="34"/>
        <v>1.0833333333333333</v>
      </c>
      <c r="X28" s="10" t="e">
        <f t="shared" si="10"/>
        <v>#NUM!</v>
      </c>
      <c r="Y28" s="11" t="e">
        <f t="shared" si="11"/>
        <v>#NUM!</v>
      </c>
      <c r="Z28" s="12" t="e">
        <f t="shared" si="12"/>
        <v>#NUM!</v>
      </c>
      <c r="AA28" s="19">
        <f t="shared" si="36"/>
        <v>10</v>
      </c>
      <c r="AB28" s="20">
        <f t="shared" si="37"/>
        <v>0</v>
      </c>
      <c r="AC28" s="20">
        <f t="shared" si="38"/>
        <v>0</v>
      </c>
      <c r="AD28" s="20">
        <f t="shared" si="39"/>
        <v>0</v>
      </c>
      <c r="AE28" s="20">
        <f t="shared" si="35"/>
        <v>0</v>
      </c>
      <c r="AF28" s="20">
        <f t="shared" si="40"/>
        <v>0</v>
      </c>
      <c r="AG28" s="21">
        <f t="shared" si="41"/>
        <v>0</v>
      </c>
      <c r="AH28" s="48">
        <f t="shared" si="42"/>
        <v>0</v>
      </c>
      <c r="AI28" s="49">
        <f t="shared" si="43"/>
        <v>0</v>
      </c>
      <c r="AJ28" s="49">
        <f t="shared" si="44"/>
        <v>0</v>
      </c>
      <c r="AK28" s="49">
        <f t="shared" si="45"/>
        <v>0</v>
      </c>
      <c r="AL28" s="49">
        <f t="shared" si="24"/>
        <v>0</v>
      </c>
      <c r="AM28" s="49">
        <f t="shared" si="46"/>
        <v>0</v>
      </c>
      <c r="AN28" s="50">
        <f t="shared" si="47"/>
        <v>0</v>
      </c>
      <c r="AO28" s="10" t="e">
        <f t="shared" si="27"/>
        <v>#NUM!</v>
      </c>
      <c r="AP28" s="11" t="e">
        <f t="shared" si="28"/>
        <v>#NUM!</v>
      </c>
      <c r="AQ28" s="12" t="e">
        <f t="shared" si="29"/>
        <v>#NUM!</v>
      </c>
    </row>
    <row r="29" spans="1:43" ht="15" customHeight="1" x14ac:dyDescent="0.2">
      <c r="A29" s="182">
        <f t="shared" si="0"/>
        <v>10</v>
      </c>
      <c r="B29" s="33">
        <f>'Matrículas Promoción'!A23</f>
        <v>0</v>
      </c>
      <c r="C29" s="3">
        <f>'Matrículas Promoción'!C23</f>
        <v>0</v>
      </c>
      <c r="D29" s="3">
        <f>'Matrículas Promoción'!E23</f>
        <v>0</v>
      </c>
      <c r="E29" s="34" t="s">
        <v>4</v>
      </c>
      <c r="F29" s="81">
        <f>+'HOR (1)'!B25</f>
        <v>0.45833333333333331</v>
      </c>
      <c r="G29" s="35"/>
      <c r="H29" s="35"/>
      <c r="I29" s="77">
        <f>+G29-'HOR (1)'!B25</f>
        <v>-0.45833333333333331</v>
      </c>
      <c r="J29" s="77">
        <f>+H29-'HOR (1)'!B25</f>
        <v>-0.45833333333333331</v>
      </c>
      <c r="K29" s="78">
        <f t="shared" si="1"/>
        <v>15.416666666666664</v>
      </c>
      <c r="L29" s="78">
        <f t="shared" si="31"/>
        <v>0</v>
      </c>
      <c r="M29" s="78">
        <f t="shared" si="3"/>
        <v>15.416666666666664</v>
      </c>
      <c r="N29" s="77">
        <f t="shared" si="32"/>
        <v>0</v>
      </c>
      <c r="O29" s="77">
        <f t="shared" si="30"/>
        <v>1.5416666666666665</v>
      </c>
      <c r="P29" s="77">
        <f t="shared" si="33"/>
        <v>0</v>
      </c>
      <c r="Q29" s="77">
        <f t="shared" si="6"/>
        <v>1.5416666666666665</v>
      </c>
      <c r="R29" s="337" t="e">
        <f t="shared" si="7"/>
        <v>#NUM!</v>
      </c>
      <c r="S29" s="84" t="e">
        <f t="shared" si="8"/>
        <v>#NUM!</v>
      </c>
      <c r="T29" s="185">
        <f t="shared" si="34"/>
        <v>1.0833333333333333</v>
      </c>
      <c r="X29" s="10" t="e">
        <f t="shared" si="10"/>
        <v>#NUM!</v>
      </c>
      <c r="Y29" s="11" t="e">
        <f t="shared" si="11"/>
        <v>#NUM!</v>
      </c>
      <c r="Z29" s="12" t="e">
        <f t="shared" si="12"/>
        <v>#NUM!</v>
      </c>
      <c r="AA29" s="19">
        <f t="shared" si="36"/>
        <v>10</v>
      </c>
      <c r="AB29" s="20">
        <f t="shared" si="37"/>
        <v>0</v>
      </c>
      <c r="AC29" s="20">
        <f t="shared" si="38"/>
        <v>0</v>
      </c>
      <c r="AD29" s="20">
        <f t="shared" si="39"/>
        <v>0</v>
      </c>
      <c r="AE29" s="20">
        <f t="shared" si="35"/>
        <v>0</v>
      </c>
      <c r="AF29" s="20">
        <f t="shared" si="40"/>
        <v>0</v>
      </c>
      <c r="AG29" s="21">
        <f t="shared" si="41"/>
        <v>0</v>
      </c>
      <c r="AH29" s="48">
        <f t="shared" si="42"/>
        <v>0</v>
      </c>
      <c r="AI29" s="49">
        <f t="shared" si="43"/>
        <v>0</v>
      </c>
      <c r="AJ29" s="49">
        <f t="shared" si="44"/>
        <v>0</v>
      </c>
      <c r="AK29" s="49">
        <f t="shared" si="45"/>
        <v>0</v>
      </c>
      <c r="AL29" s="49">
        <f t="shared" si="24"/>
        <v>0</v>
      </c>
      <c r="AM29" s="49">
        <f t="shared" si="46"/>
        <v>0</v>
      </c>
      <c r="AN29" s="50">
        <f t="shared" si="47"/>
        <v>0</v>
      </c>
      <c r="AO29" s="10" t="e">
        <f t="shared" si="27"/>
        <v>#NUM!</v>
      </c>
      <c r="AP29" s="11" t="e">
        <f t="shared" si="28"/>
        <v>#NUM!</v>
      </c>
      <c r="AQ29" s="12" t="e">
        <f t="shared" si="29"/>
        <v>#NUM!</v>
      </c>
    </row>
    <row r="30" spans="1:43" ht="15" customHeight="1" x14ac:dyDescent="0.2">
      <c r="A30" s="182">
        <f t="shared" si="0"/>
        <v>10</v>
      </c>
      <c r="B30" s="33">
        <f>'Matrículas Promoción'!A24</f>
        <v>0</v>
      </c>
      <c r="C30" s="3">
        <f>'Matrículas Promoción'!C24</f>
        <v>0</v>
      </c>
      <c r="D30" s="3">
        <f>'Matrículas Promoción'!E24</f>
        <v>0</v>
      </c>
      <c r="E30" s="34" t="s">
        <v>4</v>
      </c>
      <c r="F30" s="81">
        <f>+'HOR (1)'!B26</f>
        <v>0.45833333333333331</v>
      </c>
      <c r="G30" s="35"/>
      <c r="H30" s="35"/>
      <c r="I30" s="77">
        <f>+G30-'HOR (1)'!B26</f>
        <v>-0.45833333333333331</v>
      </c>
      <c r="J30" s="77">
        <f>+H30-'HOR (1)'!B26</f>
        <v>-0.45833333333333331</v>
      </c>
      <c r="K30" s="78">
        <f t="shared" si="1"/>
        <v>15.416666666666664</v>
      </c>
      <c r="L30" s="78">
        <f t="shared" si="31"/>
        <v>0</v>
      </c>
      <c r="M30" s="78">
        <f t="shared" si="3"/>
        <v>15.416666666666664</v>
      </c>
      <c r="N30" s="77">
        <f t="shared" si="32"/>
        <v>0</v>
      </c>
      <c r="O30" s="77">
        <f t="shared" si="30"/>
        <v>1.5416666666666665</v>
      </c>
      <c r="P30" s="77">
        <f t="shared" si="33"/>
        <v>0</v>
      </c>
      <c r="Q30" s="77">
        <f t="shared" si="6"/>
        <v>1.5416666666666665</v>
      </c>
      <c r="R30" s="337" t="e">
        <f t="shared" si="7"/>
        <v>#NUM!</v>
      </c>
      <c r="S30" s="84" t="e">
        <f t="shared" si="8"/>
        <v>#NUM!</v>
      </c>
      <c r="T30" s="185">
        <f t="shared" si="34"/>
        <v>1.0833333333333333</v>
      </c>
      <c r="X30" s="10" t="e">
        <f t="shared" si="10"/>
        <v>#NUM!</v>
      </c>
      <c r="Y30" s="11" t="e">
        <f t="shared" si="11"/>
        <v>#NUM!</v>
      </c>
      <c r="Z30" s="12" t="e">
        <f t="shared" si="12"/>
        <v>#NUM!</v>
      </c>
      <c r="AA30" s="19">
        <f t="shared" si="36"/>
        <v>10</v>
      </c>
      <c r="AB30" s="20">
        <f t="shared" si="37"/>
        <v>0</v>
      </c>
      <c r="AC30" s="20">
        <f t="shared" si="38"/>
        <v>0</v>
      </c>
      <c r="AD30" s="20">
        <f t="shared" si="39"/>
        <v>0</v>
      </c>
      <c r="AE30" s="20">
        <f t="shared" si="35"/>
        <v>0</v>
      </c>
      <c r="AF30" s="20">
        <f t="shared" si="40"/>
        <v>0</v>
      </c>
      <c r="AG30" s="21">
        <f t="shared" si="41"/>
        <v>0</v>
      </c>
      <c r="AH30" s="48">
        <f t="shared" si="42"/>
        <v>0</v>
      </c>
      <c r="AI30" s="49">
        <f t="shared" si="43"/>
        <v>0</v>
      </c>
      <c r="AJ30" s="49">
        <f t="shared" si="44"/>
        <v>0</v>
      </c>
      <c r="AK30" s="49">
        <f t="shared" si="45"/>
        <v>0</v>
      </c>
      <c r="AL30" s="49">
        <f t="shared" si="24"/>
        <v>0</v>
      </c>
      <c r="AM30" s="49">
        <f t="shared" si="46"/>
        <v>0</v>
      </c>
      <c r="AN30" s="50">
        <f t="shared" si="47"/>
        <v>0</v>
      </c>
      <c r="AO30" s="10" t="e">
        <f t="shared" si="27"/>
        <v>#NUM!</v>
      </c>
      <c r="AP30" s="11" t="e">
        <f t="shared" si="28"/>
        <v>#NUM!</v>
      </c>
      <c r="AQ30" s="12" t="e">
        <f t="shared" si="29"/>
        <v>#NUM!</v>
      </c>
    </row>
    <row r="31" spans="1:43" ht="15" customHeight="1" x14ac:dyDescent="0.2">
      <c r="A31" s="182">
        <f t="shared" si="0"/>
        <v>10</v>
      </c>
      <c r="B31" s="33">
        <f>'Matrículas Promoción'!A25</f>
        <v>0</v>
      </c>
      <c r="C31" s="3">
        <f>'Matrículas Promoción'!C25</f>
        <v>0</v>
      </c>
      <c r="D31" s="3">
        <f>'Matrículas Promoción'!E25</f>
        <v>0</v>
      </c>
      <c r="E31" s="34" t="s">
        <v>4</v>
      </c>
      <c r="F31" s="81">
        <f>+'HOR (1)'!B27</f>
        <v>0.45833333333333331</v>
      </c>
      <c r="G31" s="35"/>
      <c r="H31" s="35"/>
      <c r="I31" s="77">
        <f>+G31-'HOR (1)'!B27</f>
        <v>-0.45833333333333331</v>
      </c>
      <c r="J31" s="77">
        <f>+H31-'HOR (1)'!B27</f>
        <v>-0.45833333333333331</v>
      </c>
      <c r="K31" s="78">
        <f t="shared" si="1"/>
        <v>15.416666666666664</v>
      </c>
      <c r="L31" s="78">
        <f t="shared" si="31"/>
        <v>0</v>
      </c>
      <c r="M31" s="78">
        <f t="shared" si="3"/>
        <v>15.416666666666664</v>
      </c>
      <c r="N31" s="77">
        <f t="shared" si="32"/>
        <v>0</v>
      </c>
      <c r="O31" s="77">
        <f t="shared" si="30"/>
        <v>1.5416666666666665</v>
      </c>
      <c r="P31" s="77">
        <f t="shared" si="33"/>
        <v>0</v>
      </c>
      <c r="Q31" s="77">
        <f t="shared" si="6"/>
        <v>1.5416666666666665</v>
      </c>
      <c r="R31" s="337" t="e">
        <f t="shared" si="7"/>
        <v>#NUM!</v>
      </c>
      <c r="S31" s="84" t="e">
        <f t="shared" si="8"/>
        <v>#NUM!</v>
      </c>
      <c r="T31" s="185">
        <f t="shared" si="34"/>
        <v>1.0833333333333333</v>
      </c>
      <c r="X31" s="10" t="e">
        <f t="shared" si="10"/>
        <v>#NUM!</v>
      </c>
      <c r="Y31" s="11" t="e">
        <f t="shared" si="11"/>
        <v>#NUM!</v>
      </c>
      <c r="Z31" s="12" t="e">
        <f t="shared" si="12"/>
        <v>#NUM!</v>
      </c>
      <c r="AA31" s="19">
        <f t="shared" si="36"/>
        <v>10</v>
      </c>
      <c r="AB31" s="20">
        <f t="shared" si="37"/>
        <v>0</v>
      </c>
      <c r="AC31" s="20">
        <f t="shared" si="38"/>
        <v>0</v>
      </c>
      <c r="AD31" s="20">
        <f t="shared" si="39"/>
        <v>0</v>
      </c>
      <c r="AE31" s="20">
        <f t="shared" si="35"/>
        <v>0</v>
      </c>
      <c r="AF31" s="20">
        <f t="shared" si="40"/>
        <v>0</v>
      </c>
      <c r="AG31" s="21">
        <f t="shared" si="41"/>
        <v>0</v>
      </c>
      <c r="AH31" s="48">
        <f t="shared" si="42"/>
        <v>0</v>
      </c>
      <c r="AI31" s="49">
        <f t="shared" si="43"/>
        <v>0</v>
      </c>
      <c r="AJ31" s="49">
        <f t="shared" si="44"/>
        <v>0</v>
      </c>
      <c r="AK31" s="49">
        <f t="shared" si="45"/>
        <v>0</v>
      </c>
      <c r="AL31" s="49">
        <f t="shared" si="24"/>
        <v>0</v>
      </c>
      <c r="AM31" s="49">
        <f t="shared" si="46"/>
        <v>0</v>
      </c>
      <c r="AN31" s="50">
        <f t="shared" si="47"/>
        <v>0</v>
      </c>
      <c r="AO31" s="10" t="e">
        <f t="shared" si="27"/>
        <v>#NUM!</v>
      </c>
      <c r="AP31" s="11" t="e">
        <f t="shared" si="28"/>
        <v>#NUM!</v>
      </c>
      <c r="AQ31" s="12" t="e">
        <f t="shared" si="29"/>
        <v>#NUM!</v>
      </c>
    </row>
    <row r="32" spans="1:43" ht="15" customHeight="1" x14ac:dyDescent="0.2">
      <c r="A32" s="182">
        <f t="shared" si="0"/>
        <v>10</v>
      </c>
      <c r="B32" s="33">
        <f>'Matrículas Promoción'!A26</f>
        <v>0</v>
      </c>
      <c r="C32" s="3">
        <f>'Matrículas Promoción'!C26</f>
        <v>0</v>
      </c>
      <c r="D32" s="3">
        <f>'Matrículas Promoción'!E26</f>
        <v>0</v>
      </c>
      <c r="E32" s="34" t="s">
        <v>4</v>
      </c>
      <c r="F32" s="81">
        <f>+'HOR (1)'!B28</f>
        <v>0.45833333333333331</v>
      </c>
      <c r="G32" s="35"/>
      <c r="H32" s="35"/>
      <c r="I32" s="77">
        <f>+G32-'HOR (1)'!B28</f>
        <v>-0.45833333333333331</v>
      </c>
      <c r="J32" s="77">
        <f>+H32-'HOR (1)'!B28</f>
        <v>-0.45833333333333331</v>
      </c>
      <c r="K32" s="78">
        <f t="shared" si="1"/>
        <v>15.416666666666664</v>
      </c>
      <c r="L32" s="78">
        <f t="shared" si="31"/>
        <v>0</v>
      </c>
      <c r="M32" s="78">
        <f t="shared" si="3"/>
        <v>15.416666666666664</v>
      </c>
      <c r="N32" s="77">
        <f t="shared" si="32"/>
        <v>0</v>
      </c>
      <c r="O32" s="77">
        <f t="shared" si="30"/>
        <v>1.5416666666666665</v>
      </c>
      <c r="P32" s="77">
        <f t="shared" si="33"/>
        <v>0</v>
      </c>
      <c r="Q32" s="77">
        <f t="shared" si="6"/>
        <v>1.5416666666666665</v>
      </c>
      <c r="R32" s="337" t="e">
        <f t="shared" si="7"/>
        <v>#NUM!</v>
      </c>
      <c r="S32" s="84" t="e">
        <f t="shared" si="8"/>
        <v>#NUM!</v>
      </c>
      <c r="T32" s="185">
        <f t="shared" si="34"/>
        <v>1.0833333333333333</v>
      </c>
      <c r="X32" s="10" t="e">
        <f t="shared" si="10"/>
        <v>#NUM!</v>
      </c>
      <c r="Y32" s="11" t="e">
        <f t="shared" si="11"/>
        <v>#NUM!</v>
      </c>
      <c r="Z32" s="12" t="e">
        <f t="shared" si="12"/>
        <v>#NUM!</v>
      </c>
      <c r="AA32" s="19">
        <f t="shared" si="36"/>
        <v>10</v>
      </c>
      <c r="AB32" s="20">
        <f t="shared" si="37"/>
        <v>0</v>
      </c>
      <c r="AC32" s="20">
        <f t="shared" si="38"/>
        <v>0</v>
      </c>
      <c r="AD32" s="20">
        <f t="shared" si="39"/>
        <v>0</v>
      </c>
      <c r="AE32" s="20">
        <f t="shared" si="35"/>
        <v>0</v>
      </c>
      <c r="AF32" s="20">
        <f t="shared" si="40"/>
        <v>0</v>
      </c>
      <c r="AG32" s="21">
        <f t="shared" si="41"/>
        <v>0</v>
      </c>
      <c r="AH32" s="48">
        <f t="shared" si="42"/>
        <v>0</v>
      </c>
      <c r="AI32" s="49">
        <f t="shared" si="43"/>
        <v>0</v>
      </c>
      <c r="AJ32" s="49">
        <f t="shared" si="44"/>
        <v>0</v>
      </c>
      <c r="AK32" s="49">
        <f t="shared" si="45"/>
        <v>0</v>
      </c>
      <c r="AL32" s="49">
        <f t="shared" si="24"/>
        <v>0</v>
      </c>
      <c r="AM32" s="49">
        <f t="shared" si="46"/>
        <v>0</v>
      </c>
      <c r="AN32" s="50">
        <f t="shared" si="47"/>
        <v>0</v>
      </c>
      <c r="AO32" s="10" t="e">
        <f t="shared" si="27"/>
        <v>#NUM!</v>
      </c>
      <c r="AP32" s="11" t="e">
        <f t="shared" si="28"/>
        <v>#NUM!</v>
      </c>
      <c r="AQ32" s="12" t="e">
        <f t="shared" si="29"/>
        <v>#NUM!</v>
      </c>
    </row>
    <row r="33" spans="1:43" ht="15" customHeight="1" x14ac:dyDescent="0.2">
      <c r="A33" s="182">
        <f t="shared" si="0"/>
        <v>10</v>
      </c>
      <c r="B33" s="33">
        <f>'Matrículas Promoción'!A27</f>
        <v>0</v>
      </c>
      <c r="C33" s="3">
        <f>'Matrículas Promoción'!C27</f>
        <v>0</v>
      </c>
      <c r="D33" s="3">
        <f>'Matrículas Promoción'!E27</f>
        <v>0</v>
      </c>
      <c r="E33" s="34" t="s">
        <v>4</v>
      </c>
      <c r="F33" s="81">
        <f>+'HOR (1)'!B29</f>
        <v>0.45833333333333331</v>
      </c>
      <c r="G33" s="35"/>
      <c r="H33" s="35"/>
      <c r="I33" s="77">
        <f>+G33-'HOR (1)'!B29</f>
        <v>-0.45833333333333331</v>
      </c>
      <c r="J33" s="77">
        <f>+H33-'HOR (1)'!B29</f>
        <v>-0.45833333333333331</v>
      </c>
      <c r="K33" s="78">
        <f t="shared" si="1"/>
        <v>15.416666666666664</v>
      </c>
      <c r="L33" s="78">
        <f t="shared" si="31"/>
        <v>0</v>
      </c>
      <c r="M33" s="78">
        <f t="shared" si="3"/>
        <v>15.416666666666664</v>
      </c>
      <c r="N33" s="77">
        <f t="shared" si="32"/>
        <v>0</v>
      </c>
      <c r="O33" s="77">
        <f t="shared" si="30"/>
        <v>1.5416666666666665</v>
      </c>
      <c r="P33" s="77">
        <f t="shared" si="33"/>
        <v>0</v>
      </c>
      <c r="Q33" s="77">
        <f t="shared" si="6"/>
        <v>1.5416666666666665</v>
      </c>
      <c r="R33" s="337" t="e">
        <f t="shared" si="7"/>
        <v>#NUM!</v>
      </c>
      <c r="S33" s="84" t="e">
        <f t="shared" si="8"/>
        <v>#NUM!</v>
      </c>
      <c r="T33" s="185">
        <f t="shared" si="34"/>
        <v>1.0833333333333333</v>
      </c>
      <c r="X33" s="10" t="e">
        <f t="shared" si="10"/>
        <v>#NUM!</v>
      </c>
      <c r="Y33" s="11" t="e">
        <f t="shared" si="11"/>
        <v>#NUM!</v>
      </c>
      <c r="Z33" s="12" t="e">
        <f t="shared" si="12"/>
        <v>#NUM!</v>
      </c>
      <c r="AA33" s="19">
        <f t="shared" si="36"/>
        <v>10</v>
      </c>
      <c r="AB33" s="20">
        <f t="shared" si="37"/>
        <v>0</v>
      </c>
      <c r="AC33" s="20">
        <f t="shared" si="38"/>
        <v>0</v>
      </c>
      <c r="AD33" s="20">
        <f t="shared" si="39"/>
        <v>0</v>
      </c>
      <c r="AE33" s="20">
        <f t="shared" si="35"/>
        <v>0</v>
      </c>
      <c r="AF33" s="20">
        <f t="shared" si="40"/>
        <v>0</v>
      </c>
      <c r="AG33" s="21">
        <f t="shared" si="41"/>
        <v>0</v>
      </c>
      <c r="AH33" s="48">
        <f t="shared" si="42"/>
        <v>0</v>
      </c>
      <c r="AI33" s="49">
        <f t="shared" si="43"/>
        <v>0</v>
      </c>
      <c r="AJ33" s="49">
        <f t="shared" si="44"/>
        <v>0</v>
      </c>
      <c r="AK33" s="49">
        <f t="shared" si="45"/>
        <v>0</v>
      </c>
      <c r="AL33" s="49">
        <f t="shared" si="24"/>
        <v>0</v>
      </c>
      <c r="AM33" s="49">
        <f t="shared" si="46"/>
        <v>0</v>
      </c>
      <c r="AN33" s="50">
        <f t="shared" si="47"/>
        <v>0</v>
      </c>
      <c r="AO33" s="10" t="e">
        <f t="shared" si="27"/>
        <v>#NUM!</v>
      </c>
      <c r="AP33" s="11" t="e">
        <f t="shared" si="28"/>
        <v>#NUM!</v>
      </c>
      <c r="AQ33" s="12" t="e">
        <f t="shared" si="29"/>
        <v>#NUM!</v>
      </c>
    </row>
    <row r="34" spans="1:43" ht="15" customHeight="1" x14ac:dyDescent="0.2">
      <c r="A34" s="182">
        <f t="shared" si="0"/>
        <v>10</v>
      </c>
      <c r="B34" s="33">
        <f>'Matrículas Promoción'!A28</f>
        <v>0</v>
      </c>
      <c r="C34" s="3">
        <f>'Matrículas Promoción'!C28</f>
        <v>0</v>
      </c>
      <c r="D34" s="3">
        <f>'Matrículas Promoción'!E28</f>
        <v>0</v>
      </c>
      <c r="E34" s="34" t="s">
        <v>4</v>
      </c>
      <c r="F34" s="81">
        <f>+'HOR (1)'!B30</f>
        <v>0.45833333333333331</v>
      </c>
      <c r="G34" s="35"/>
      <c r="H34" s="35"/>
      <c r="I34" s="77">
        <f>+G34-'HOR (1)'!B30</f>
        <v>-0.45833333333333331</v>
      </c>
      <c r="J34" s="77">
        <f>+H34-'HOR (1)'!B30</f>
        <v>-0.45833333333333331</v>
      </c>
      <c r="K34" s="78">
        <f t="shared" si="1"/>
        <v>15.416666666666664</v>
      </c>
      <c r="L34" s="78">
        <f t="shared" si="31"/>
        <v>0</v>
      </c>
      <c r="M34" s="78">
        <f t="shared" si="3"/>
        <v>15.416666666666664</v>
      </c>
      <c r="N34" s="77">
        <f t="shared" si="32"/>
        <v>0</v>
      </c>
      <c r="O34" s="77">
        <f t="shared" si="30"/>
        <v>1.5416666666666665</v>
      </c>
      <c r="P34" s="77">
        <f t="shared" si="33"/>
        <v>0</v>
      </c>
      <c r="Q34" s="77">
        <f t="shared" si="6"/>
        <v>1.5416666666666665</v>
      </c>
      <c r="R34" s="337" t="e">
        <f t="shared" si="7"/>
        <v>#NUM!</v>
      </c>
      <c r="S34" s="84" t="e">
        <f t="shared" si="8"/>
        <v>#NUM!</v>
      </c>
      <c r="T34" s="185">
        <f t="shared" si="34"/>
        <v>1.0833333333333333</v>
      </c>
      <c r="X34" s="10" t="e">
        <f t="shared" si="10"/>
        <v>#NUM!</v>
      </c>
      <c r="Y34" s="11" t="e">
        <f t="shared" si="11"/>
        <v>#NUM!</v>
      </c>
      <c r="Z34" s="12" t="e">
        <f t="shared" si="12"/>
        <v>#NUM!</v>
      </c>
      <c r="AA34" s="19">
        <f t="shared" si="36"/>
        <v>10</v>
      </c>
      <c r="AB34" s="20">
        <f t="shared" si="37"/>
        <v>0</v>
      </c>
      <c r="AC34" s="20">
        <f t="shared" si="38"/>
        <v>0</v>
      </c>
      <c r="AD34" s="20">
        <f t="shared" si="39"/>
        <v>0</v>
      </c>
      <c r="AE34" s="20">
        <f t="shared" si="35"/>
        <v>0</v>
      </c>
      <c r="AF34" s="20">
        <f t="shared" si="40"/>
        <v>0</v>
      </c>
      <c r="AG34" s="21">
        <f t="shared" si="41"/>
        <v>0</v>
      </c>
      <c r="AH34" s="48">
        <f t="shared" si="42"/>
        <v>0</v>
      </c>
      <c r="AI34" s="49">
        <f t="shared" si="43"/>
        <v>0</v>
      </c>
      <c r="AJ34" s="49">
        <f t="shared" si="44"/>
        <v>0</v>
      </c>
      <c r="AK34" s="49">
        <f t="shared" si="45"/>
        <v>0</v>
      </c>
      <c r="AL34" s="49">
        <f t="shared" si="24"/>
        <v>0</v>
      </c>
      <c r="AM34" s="49">
        <f t="shared" si="46"/>
        <v>0</v>
      </c>
      <c r="AN34" s="50">
        <f t="shared" si="47"/>
        <v>0</v>
      </c>
      <c r="AO34" s="10" t="e">
        <f t="shared" si="27"/>
        <v>#NUM!</v>
      </c>
      <c r="AP34" s="11" t="e">
        <f t="shared" si="28"/>
        <v>#NUM!</v>
      </c>
      <c r="AQ34" s="12" t="e">
        <f t="shared" si="29"/>
        <v>#NUM!</v>
      </c>
    </row>
    <row r="35" spans="1:43" ht="15" customHeight="1" x14ac:dyDescent="0.2">
      <c r="A35" s="182">
        <f t="shared" si="0"/>
        <v>10</v>
      </c>
      <c r="B35" s="33">
        <f>'Matrículas Promoción'!A29</f>
        <v>0</v>
      </c>
      <c r="C35" s="3">
        <f>'Matrículas Promoción'!C29</f>
        <v>0</v>
      </c>
      <c r="D35" s="3">
        <f>'Matrículas Promoción'!E29</f>
        <v>0</v>
      </c>
      <c r="E35" s="34" t="s">
        <v>4</v>
      </c>
      <c r="F35" s="81">
        <f>+'HOR (1)'!B31</f>
        <v>0.45833333333333331</v>
      </c>
      <c r="G35" s="35"/>
      <c r="H35" s="35"/>
      <c r="I35" s="77">
        <f>+G35-'HOR (1)'!B31</f>
        <v>-0.45833333333333331</v>
      </c>
      <c r="J35" s="77">
        <f>+H35-'HOR (1)'!B31</f>
        <v>-0.45833333333333331</v>
      </c>
      <c r="K35" s="78">
        <f t="shared" si="1"/>
        <v>15.416666666666664</v>
      </c>
      <c r="L35" s="78">
        <f t="shared" si="31"/>
        <v>0</v>
      </c>
      <c r="M35" s="78">
        <f t="shared" si="3"/>
        <v>15.416666666666664</v>
      </c>
      <c r="N35" s="77">
        <f t="shared" si="32"/>
        <v>0</v>
      </c>
      <c r="O35" s="77">
        <f t="shared" si="30"/>
        <v>1.5416666666666665</v>
      </c>
      <c r="P35" s="77">
        <f t="shared" si="33"/>
        <v>0</v>
      </c>
      <c r="Q35" s="77">
        <f t="shared" si="6"/>
        <v>1.5416666666666665</v>
      </c>
      <c r="R35" s="337" t="e">
        <f t="shared" si="7"/>
        <v>#NUM!</v>
      </c>
      <c r="S35" s="84" t="e">
        <f t="shared" si="8"/>
        <v>#NUM!</v>
      </c>
      <c r="T35" s="185">
        <f t="shared" si="34"/>
        <v>1.0833333333333333</v>
      </c>
      <c r="X35" s="10" t="e">
        <f t="shared" si="10"/>
        <v>#NUM!</v>
      </c>
      <c r="Y35" s="11" t="e">
        <f t="shared" si="11"/>
        <v>#NUM!</v>
      </c>
      <c r="Z35" s="12" t="e">
        <f t="shared" si="12"/>
        <v>#NUM!</v>
      </c>
      <c r="AA35" s="19">
        <f t="shared" si="36"/>
        <v>10</v>
      </c>
      <c r="AB35" s="20">
        <f t="shared" si="37"/>
        <v>0</v>
      </c>
      <c r="AC35" s="20">
        <f t="shared" si="38"/>
        <v>0</v>
      </c>
      <c r="AD35" s="20">
        <f t="shared" si="39"/>
        <v>0</v>
      </c>
      <c r="AE35" s="20">
        <f t="shared" si="35"/>
        <v>0</v>
      </c>
      <c r="AF35" s="20">
        <f t="shared" si="40"/>
        <v>0</v>
      </c>
      <c r="AG35" s="21">
        <f t="shared" si="41"/>
        <v>0</v>
      </c>
      <c r="AH35" s="48">
        <f t="shared" si="42"/>
        <v>0</v>
      </c>
      <c r="AI35" s="49">
        <f t="shared" si="43"/>
        <v>0</v>
      </c>
      <c r="AJ35" s="49">
        <f t="shared" si="44"/>
        <v>0</v>
      </c>
      <c r="AK35" s="49">
        <f t="shared" si="45"/>
        <v>0</v>
      </c>
      <c r="AL35" s="49">
        <f t="shared" si="24"/>
        <v>0</v>
      </c>
      <c r="AM35" s="49">
        <f t="shared" si="46"/>
        <v>0</v>
      </c>
      <c r="AN35" s="50">
        <f t="shared" si="47"/>
        <v>0</v>
      </c>
      <c r="AO35" s="10" t="e">
        <f t="shared" si="27"/>
        <v>#NUM!</v>
      </c>
      <c r="AP35" s="11" t="e">
        <f t="shared" si="28"/>
        <v>#NUM!</v>
      </c>
      <c r="AQ35" s="12" t="e">
        <f t="shared" si="29"/>
        <v>#NUM!</v>
      </c>
    </row>
    <row r="36" spans="1:43" ht="15" customHeight="1" x14ac:dyDescent="0.2">
      <c r="A36" s="182">
        <f t="shared" si="0"/>
        <v>10</v>
      </c>
      <c r="B36" s="33">
        <f>'Matrículas Promoción'!A30</f>
        <v>0</v>
      </c>
      <c r="C36" s="3">
        <f>'Matrículas Promoción'!C30</f>
        <v>0</v>
      </c>
      <c r="D36" s="3">
        <f>'Matrículas Promoción'!E30</f>
        <v>0</v>
      </c>
      <c r="E36" s="34" t="s">
        <v>4</v>
      </c>
      <c r="F36" s="81">
        <f>+'HOR (1)'!B32</f>
        <v>0.45833333333333331</v>
      </c>
      <c r="G36" s="35"/>
      <c r="H36" s="35"/>
      <c r="I36" s="77">
        <f>+G36-'HOR (1)'!B32</f>
        <v>-0.45833333333333331</v>
      </c>
      <c r="J36" s="77">
        <f>+H36-'HOR (1)'!B32</f>
        <v>-0.45833333333333331</v>
      </c>
      <c r="K36" s="78">
        <f t="shared" si="1"/>
        <v>15.416666666666664</v>
      </c>
      <c r="L36" s="78">
        <f t="shared" si="31"/>
        <v>0</v>
      </c>
      <c r="M36" s="78">
        <f t="shared" si="3"/>
        <v>15.416666666666664</v>
      </c>
      <c r="N36" s="77">
        <f t="shared" si="32"/>
        <v>0</v>
      </c>
      <c r="O36" s="77">
        <f t="shared" si="30"/>
        <v>1.5416666666666665</v>
      </c>
      <c r="P36" s="77">
        <f t="shared" si="33"/>
        <v>0</v>
      </c>
      <c r="Q36" s="77">
        <f t="shared" si="6"/>
        <v>1.5416666666666665</v>
      </c>
      <c r="R36" s="337" t="e">
        <f t="shared" si="7"/>
        <v>#NUM!</v>
      </c>
      <c r="S36" s="84" t="e">
        <f t="shared" si="8"/>
        <v>#NUM!</v>
      </c>
      <c r="T36" s="185">
        <f t="shared" si="34"/>
        <v>1.0833333333333333</v>
      </c>
      <c r="X36" s="10" t="e">
        <f t="shared" si="10"/>
        <v>#NUM!</v>
      </c>
      <c r="Y36" s="11" t="e">
        <f t="shared" si="11"/>
        <v>#NUM!</v>
      </c>
      <c r="Z36" s="12" t="e">
        <f t="shared" si="12"/>
        <v>#NUM!</v>
      </c>
      <c r="AA36" s="19">
        <f t="shared" si="36"/>
        <v>10</v>
      </c>
      <c r="AB36" s="20">
        <f t="shared" si="37"/>
        <v>0</v>
      </c>
      <c r="AC36" s="20">
        <f t="shared" si="38"/>
        <v>0</v>
      </c>
      <c r="AD36" s="20">
        <f t="shared" si="39"/>
        <v>0</v>
      </c>
      <c r="AE36" s="20">
        <f t="shared" si="35"/>
        <v>0</v>
      </c>
      <c r="AF36" s="20">
        <f t="shared" si="40"/>
        <v>0</v>
      </c>
      <c r="AG36" s="21">
        <f t="shared" si="41"/>
        <v>0</v>
      </c>
      <c r="AH36" s="48">
        <f t="shared" si="42"/>
        <v>0</v>
      </c>
      <c r="AI36" s="49">
        <f t="shared" si="43"/>
        <v>0</v>
      </c>
      <c r="AJ36" s="49">
        <f t="shared" si="44"/>
        <v>0</v>
      </c>
      <c r="AK36" s="49">
        <f t="shared" si="45"/>
        <v>0</v>
      </c>
      <c r="AL36" s="49">
        <f t="shared" si="24"/>
        <v>0</v>
      </c>
      <c r="AM36" s="49">
        <f t="shared" si="46"/>
        <v>0</v>
      </c>
      <c r="AN36" s="50">
        <f t="shared" si="47"/>
        <v>0</v>
      </c>
      <c r="AO36" s="10" t="e">
        <f t="shared" si="27"/>
        <v>#NUM!</v>
      </c>
      <c r="AP36" s="11" t="e">
        <f t="shared" si="28"/>
        <v>#NUM!</v>
      </c>
      <c r="AQ36" s="12" t="e">
        <f t="shared" si="29"/>
        <v>#NUM!</v>
      </c>
    </row>
    <row r="37" spans="1:43" ht="15" customHeight="1" x14ac:dyDescent="0.2">
      <c r="A37" s="182">
        <f t="shared" si="0"/>
        <v>10</v>
      </c>
      <c r="B37" s="33">
        <f>'Matrículas Promoción'!A31</f>
        <v>0</v>
      </c>
      <c r="C37" s="3">
        <f>'Matrículas Promoción'!C31</f>
        <v>0</v>
      </c>
      <c r="D37" s="3">
        <f>'Matrículas Promoción'!E31</f>
        <v>0</v>
      </c>
      <c r="E37" s="34" t="s">
        <v>4</v>
      </c>
      <c r="F37" s="81">
        <f>+'HOR (1)'!B33</f>
        <v>0.45833333333333331</v>
      </c>
      <c r="G37" s="35"/>
      <c r="H37" s="35"/>
      <c r="I37" s="77">
        <f>+G37-'HOR (1)'!B33</f>
        <v>-0.45833333333333331</v>
      </c>
      <c r="J37" s="77">
        <f>+H37-'HOR (1)'!B33</f>
        <v>-0.45833333333333331</v>
      </c>
      <c r="K37" s="78">
        <f t="shared" si="1"/>
        <v>15.416666666666664</v>
      </c>
      <c r="L37" s="78">
        <f t="shared" si="31"/>
        <v>0</v>
      </c>
      <c r="M37" s="78">
        <f t="shared" si="3"/>
        <v>15.416666666666664</v>
      </c>
      <c r="N37" s="77">
        <f t="shared" si="32"/>
        <v>0</v>
      </c>
      <c r="O37" s="77">
        <f t="shared" si="30"/>
        <v>1.5416666666666665</v>
      </c>
      <c r="P37" s="77">
        <f t="shared" si="33"/>
        <v>0</v>
      </c>
      <c r="Q37" s="77">
        <f t="shared" si="6"/>
        <v>1.5416666666666665</v>
      </c>
      <c r="R37" s="337" t="e">
        <f t="shared" si="7"/>
        <v>#NUM!</v>
      </c>
      <c r="S37" s="84" t="e">
        <f t="shared" si="8"/>
        <v>#NUM!</v>
      </c>
      <c r="T37" s="185">
        <f t="shared" si="34"/>
        <v>1.0833333333333333</v>
      </c>
      <c r="X37" s="10" t="e">
        <f t="shared" si="10"/>
        <v>#NUM!</v>
      </c>
      <c r="Y37" s="11" t="e">
        <f t="shared" si="11"/>
        <v>#NUM!</v>
      </c>
      <c r="Z37" s="12" t="e">
        <f t="shared" si="12"/>
        <v>#NUM!</v>
      </c>
      <c r="AA37" s="19">
        <f t="shared" si="36"/>
        <v>10</v>
      </c>
      <c r="AB37" s="20">
        <f t="shared" si="37"/>
        <v>0</v>
      </c>
      <c r="AC37" s="20">
        <f t="shared" si="38"/>
        <v>0</v>
      </c>
      <c r="AD37" s="20">
        <f t="shared" si="39"/>
        <v>0</v>
      </c>
      <c r="AE37" s="20">
        <f t="shared" si="35"/>
        <v>0</v>
      </c>
      <c r="AF37" s="20">
        <f t="shared" si="40"/>
        <v>0</v>
      </c>
      <c r="AG37" s="21">
        <f t="shared" si="41"/>
        <v>0</v>
      </c>
      <c r="AH37" s="48">
        <f t="shared" si="42"/>
        <v>0</v>
      </c>
      <c r="AI37" s="49">
        <f t="shared" si="43"/>
        <v>0</v>
      </c>
      <c r="AJ37" s="49">
        <f t="shared" si="44"/>
        <v>0</v>
      </c>
      <c r="AK37" s="49">
        <f t="shared" si="45"/>
        <v>0</v>
      </c>
      <c r="AL37" s="49">
        <f t="shared" si="24"/>
        <v>0</v>
      </c>
      <c r="AM37" s="49">
        <f t="shared" si="46"/>
        <v>0</v>
      </c>
      <c r="AN37" s="50">
        <f t="shared" si="47"/>
        <v>0</v>
      </c>
      <c r="AO37" s="10" t="e">
        <f t="shared" si="27"/>
        <v>#NUM!</v>
      </c>
      <c r="AP37" s="11" t="e">
        <f t="shared" si="28"/>
        <v>#NUM!</v>
      </c>
      <c r="AQ37" s="12" t="e">
        <f t="shared" si="29"/>
        <v>#NUM!</v>
      </c>
    </row>
    <row r="38" spans="1:43" ht="15" customHeight="1" x14ac:dyDescent="0.2">
      <c r="A38" s="182">
        <f t="shared" si="0"/>
        <v>10</v>
      </c>
      <c r="B38" s="33">
        <f>'Matrículas Promoción'!A32</f>
        <v>0</v>
      </c>
      <c r="C38" s="3">
        <f>'Matrículas Promoción'!C32</f>
        <v>0</v>
      </c>
      <c r="D38" s="3">
        <f>'Matrículas Promoción'!E32</f>
        <v>0</v>
      </c>
      <c r="E38" s="34" t="s">
        <v>4</v>
      </c>
      <c r="F38" s="81">
        <f>+'HOR (1)'!B34</f>
        <v>0.45833333333333331</v>
      </c>
      <c r="G38" s="35"/>
      <c r="H38" s="35"/>
      <c r="I38" s="77">
        <f>+G38-'HOR (1)'!B34</f>
        <v>-0.45833333333333331</v>
      </c>
      <c r="J38" s="77">
        <f>+H38-'HOR (1)'!B34</f>
        <v>-0.45833333333333331</v>
      </c>
      <c r="K38" s="78">
        <f t="shared" si="1"/>
        <v>15.416666666666664</v>
      </c>
      <c r="L38" s="78">
        <f t="shared" si="31"/>
        <v>0</v>
      </c>
      <c r="M38" s="78">
        <f t="shared" si="3"/>
        <v>15.416666666666664</v>
      </c>
      <c r="N38" s="77">
        <f t="shared" si="32"/>
        <v>0</v>
      </c>
      <c r="O38" s="180">
        <f t="shared" si="30"/>
        <v>1.5416666666666665</v>
      </c>
      <c r="P38" s="77">
        <f t="shared" si="33"/>
        <v>0</v>
      </c>
      <c r="Q38" s="77">
        <f t="shared" si="6"/>
        <v>1.5416666666666665</v>
      </c>
      <c r="R38" s="337" t="e">
        <f t="shared" si="7"/>
        <v>#NUM!</v>
      </c>
      <c r="S38" s="84" t="e">
        <f t="shared" si="8"/>
        <v>#NUM!</v>
      </c>
      <c r="T38" s="185">
        <f t="shared" si="34"/>
        <v>1.0833333333333333</v>
      </c>
      <c r="X38" s="10" t="e">
        <f t="shared" si="10"/>
        <v>#NUM!</v>
      </c>
      <c r="Y38" s="11" t="e">
        <f t="shared" si="11"/>
        <v>#NUM!</v>
      </c>
      <c r="Z38" s="12" t="e">
        <f t="shared" si="12"/>
        <v>#NUM!</v>
      </c>
      <c r="AA38" s="19">
        <f t="shared" si="36"/>
        <v>10</v>
      </c>
      <c r="AB38" s="20">
        <f t="shared" si="37"/>
        <v>0</v>
      </c>
      <c r="AC38" s="20">
        <f t="shared" si="38"/>
        <v>0</v>
      </c>
      <c r="AD38" s="20">
        <f t="shared" si="39"/>
        <v>0</v>
      </c>
      <c r="AE38" s="20">
        <f t="shared" si="35"/>
        <v>0</v>
      </c>
      <c r="AF38" s="20">
        <f t="shared" si="40"/>
        <v>0</v>
      </c>
      <c r="AG38" s="21">
        <f t="shared" si="41"/>
        <v>0</v>
      </c>
      <c r="AH38" s="48">
        <f t="shared" si="42"/>
        <v>0</v>
      </c>
      <c r="AI38" s="49">
        <f t="shared" si="43"/>
        <v>0</v>
      </c>
      <c r="AJ38" s="49">
        <f t="shared" si="44"/>
        <v>0</v>
      </c>
      <c r="AK38" s="49">
        <f t="shared" si="45"/>
        <v>0</v>
      </c>
      <c r="AL38" s="49">
        <f t="shared" si="24"/>
        <v>0</v>
      </c>
      <c r="AM38" s="49">
        <f t="shared" si="46"/>
        <v>0</v>
      </c>
      <c r="AN38" s="50">
        <f t="shared" si="47"/>
        <v>0</v>
      </c>
      <c r="AO38" s="10" t="e">
        <f t="shared" si="27"/>
        <v>#NUM!</v>
      </c>
      <c r="AP38" s="11" t="e">
        <f t="shared" si="28"/>
        <v>#NUM!</v>
      </c>
      <c r="AQ38" s="12" t="e">
        <f t="shared" si="29"/>
        <v>#NUM!</v>
      </c>
    </row>
    <row r="39" spans="1:43" ht="15" x14ac:dyDescent="0.2">
      <c r="A39" s="183">
        <f t="shared" si="0"/>
        <v>10</v>
      </c>
      <c r="B39" s="33">
        <f>'Matrículas Promoción'!A33</f>
        <v>0</v>
      </c>
      <c r="C39" s="3">
        <f>'Matrículas Promoción'!C33</f>
        <v>0</v>
      </c>
      <c r="D39" s="3">
        <f>'Matrículas Promoción'!E33</f>
        <v>0</v>
      </c>
      <c r="E39" s="34" t="s">
        <v>4</v>
      </c>
      <c r="F39" s="81">
        <f>+'HOR (1)'!B35</f>
        <v>0.45833333333333331</v>
      </c>
      <c r="G39" s="35"/>
      <c r="H39" s="35"/>
      <c r="I39" s="77">
        <f>+G39-'HOR (1)'!B35</f>
        <v>-0.45833333333333331</v>
      </c>
      <c r="J39" s="77">
        <f>+H39-'HOR (1)'!B35</f>
        <v>-0.45833333333333331</v>
      </c>
      <c r="K39" s="78">
        <f t="shared" si="1"/>
        <v>15.416666666666664</v>
      </c>
      <c r="L39" s="78">
        <f t="shared" si="31"/>
        <v>0</v>
      </c>
      <c r="M39" s="78">
        <f t="shared" si="3"/>
        <v>15.416666666666664</v>
      </c>
      <c r="N39" s="77">
        <f t="shared" si="32"/>
        <v>0</v>
      </c>
      <c r="O39" s="180">
        <f t="shared" si="30"/>
        <v>1.5416666666666665</v>
      </c>
      <c r="P39" s="77">
        <f t="shared" si="33"/>
        <v>0</v>
      </c>
      <c r="Q39" s="77">
        <f t="shared" si="6"/>
        <v>1.5416666666666665</v>
      </c>
      <c r="R39" s="337" t="e">
        <f t="shared" si="7"/>
        <v>#NUM!</v>
      </c>
      <c r="S39" s="84" t="e">
        <f t="shared" si="8"/>
        <v>#NUM!</v>
      </c>
      <c r="T39" s="185">
        <f t="shared" si="34"/>
        <v>1.0833333333333333</v>
      </c>
      <c r="X39" s="10" t="e">
        <f t="shared" si="10"/>
        <v>#NUM!</v>
      </c>
      <c r="Y39" s="11" t="e">
        <f t="shared" si="11"/>
        <v>#NUM!</v>
      </c>
      <c r="Z39" s="12" t="e">
        <f t="shared" si="12"/>
        <v>#NUM!</v>
      </c>
      <c r="AA39" s="19">
        <f t="shared" si="36"/>
        <v>10</v>
      </c>
      <c r="AB39" s="20">
        <f t="shared" si="37"/>
        <v>0</v>
      </c>
      <c r="AC39" s="20">
        <f t="shared" si="38"/>
        <v>0</v>
      </c>
      <c r="AD39" s="20">
        <f t="shared" si="39"/>
        <v>0</v>
      </c>
      <c r="AE39" s="20">
        <f t="shared" si="35"/>
        <v>0</v>
      </c>
      <c r="AF39" s="20">
        <f t="shared" si="40"/>
        <v>0</v>
      </c>
      <c r="AG39" s="21">
        <f t="shared" si="41"/>
        <v>0</v>
      </c>
      <c r="AH39" s="48">
        <f t="shared" si="42"/>
        <v>0</v>
      </c>
      <c r="AI39" s="49">
        <f t="shared" si="43"/>
        <v>0</v>
      </c>
      <c r="AJ39" s="49">
        <f t="shared" si="44"/>
        <v>0</v>
      </c>
      <c r="AK39" s="49">
        <f t="shared" si="45"/>
        <v>0</v>
      </c>
      <c r="AL39" s="49">
        <f t="shared" si="24"/>
        <v>0</v>
      </c>
      <c r="AM39" s="49">
        <f t="shared" si="46"/>
        <v>0</v>
      </c>
      <c r="AN39" s="50">
        <f t="shared" si="47"/>
        <v>0</v>
      </c>
      <c r="AO39" s="10" t="e">
        <f t="shared" si="27"/>
        <v>#NUM!</v>
      </c>
      <c r="AP39" s="11" t="e">
        <f t="shared" si="28"/>
        <v>#NUM!</v>
      </c>
      <c r="AQ39" s="12" t="e">
        <f t="shared" si="29"/>
        <v>#NUM!</v>
      </c>
    </row>
    <row r="40" spans="1:43" ht="15" x14ac:dyDescent="0.2">
      <c r="A40" s="183">
        <f t="shared" si="0"/>
        <v>10</v>
      </c>
      <c r="B40" s="33">
        <f>'Matrículas Promoción'!A34</f>
        <v>0</v>
      </c>
      <c r="C40" s="3">
        <f>'Matrículas Promoción'!C34</f>
        <v>0</v>
      </c>
      <c r="D40" s="3">
        <f>'Matrículas Promoción'!E34</f>
        <v>0</v>
      </c>
      <c r="E40" s="34" t="s">
        <v>4</v>
      </c>
      <c r="F40" s="81">
        <f>+'HOR (1)'!B36</f>
        <v>0.45833333333333331</v>
      </c>
      <c r="G40" s="35"/>
      <c r="H40" s="35"/>
      <c r="I40" s="77">
        <f>+G40-'HOR (1)'!B36</f>
        <v>-0.45833333333333331</v>
      </c>
      <c r="J40" s="77">
        <f>+H40-'HOR (1)'!B36</f>
        <v>-0.45833333333333331</v>
      </c>
      <c r="K40" s="78">
        <f t="shared" si="1"/>
        <v>15.416666666666664</v>
      </c>
      <c r="L40" s="78">
        <f t="shared" si="31"/>
        <v>0</v>
      </c>
      <c r="M40" s="78">
        <f t="shared" si="3"/>
        <v>15.416666666666664</v>
      </c>
      <c r="N40" s="77">
        <f t="shared" si="32"/>
        <v>0</v>
      </c>
      <c r="O40" s="180">
        <f t="shared" si="30"/>
        <v>1.5416666666666665</v>
      </c>
      <c r="P40" s="77">
        <f t="shared" si="33"/>
        <v>0</v>
      </c>
      <c r="Q40" s="77">
        <f t="shared" si="6"/>
        <v>1.5416666666666665</v>
      </c>
      <c r="R40" s="337" t="e">
        <f t="shared" si="7"/>
        <v>#NUM!</v>
      </c>
      <c r="S40" s="84" t="e">
        <f t="shared" si="8"/>
        <v>#NUM!</v>
      </c>
      <c r="T40" s="185">
        <f t="shared" si="34"/>
        <v>1.0833333333333333</v>
      </c>
      <c r="X40" s="10" t="e">
        <f t="shared" si="10"/>
        <v>#NUM!</v>
      </c>
      <c r="Y40" s="11" t="e">
        <f t="shared" si="11"/>
        <v>#NUM!</v>
      </c>
      <c r="Z40" s="12" t="e">
        <f t="shared" si="12"/>
        <v>#NUM!</v>
      </c>
      <c r="AA40" s="19">
        <f t="shared" si="36"/>
        <v>10</v>
      </c>
      <c r="AB40" s="20">
        <f t="shared" si="37"/>
        <v>0</v>
      </c>
      <c r="AC40" s="20">
        <f t="shared" si="38"/>
        <v>0</v>
      </c>
      <c r="AD40" s="20">
        <f t="shared" si="39"/>
        <v>0</v>
      </c>
      <c r="AE40" s="20">
        <f t="shared" si="35"/>
        <v>0</v>
      </c>
      <c r="AF40" s="20">
        <f t="shared" si="40"/>
        <v>0</v>
      </c>
      <c r="AG40" s="21">
        <f t="shared" si="41"/>
        <v>0</v>
      </c>
      <c r="AH40" s="48">
        <f t="shared" si="42"/>
        <v>0</v>
      </c>
      <c r="AI40" s="49">
        <f t="shared" si="43"/>
        <v>0</v>
      </c>
      <c r="AJ40" s="49">
        <f t="shared" si="44"/>
        <v>0</v>
      </c>
      <c r="AK40" s="49">
        <f t="shared" si="45"/>
        <v>0</v>
      </c>
      <c r="AL40" s="49">
        <f t="shared" si="24"/>
        <v>0</v>
      </c>
      <c r="AM40" s="49">
        <f t="shared" si="46"/>
        <v>0</v>
      </c>
      <c r="AN40" s="50">
        <f t="shared" si="47"/>
        <v>0</v>
      </c>
      <c r="AO40" s="10" t="e">
        <f t="shared" si="27"/>
        <v>#NUM!</v>
      </c>
      <c r="AP40" s="11" t="e">
        <f t="shared" si="28"/>
        <v>#NUM!</v>
      </c>
      <c r="AQ40" s="12" t="e">
        <f t="shared" si="29"/>
        <v>#NUM!</v>
      </c>
    </row>
    <row r="41" spans="1:43" ht="15" x14ac:dyDescent="0.2">
      <c r="A41" s="183">
        <f t="shared" si="0"/>
        <v>10</v>
      </c>
      <c r="B41" s="33">
        <f>'Matrículas Promoción'!A35</f>
        <v>0</v>
      </c>
      <c r="C41" s="3">
        <f>'Matrículas Promoción'!C35</f>
        <v>0</v>
      </c>
      <c r="D41" s="3">
        <f>'Matrículas Promoción'!E35</f>
        <v>0</v>
      </c>
      <c r="E41" s="34" t="s">
        <v>4</v>
      </c>
      <c r="F41" s="81">
        <f>+'HOR (1)'!B37</f>
        <v>0.45833333333333331</v>
      </c>
      <c r="G41" s="35"/>
      <c r="H41" s="35"/>
      <c r="I41" s="77">
        <f>+G41-'HOR (1)'!B37</f>
        <v>-0.45833333333333331</v>
      </c>
      <c r="J41" s="77">
        <f>+H41-'HOR (1)'!B37</f>
        <v>-0.45833333333333331</v>
      </c>
      <c r="K41" s="78">
        <f t="shared" si="1"/>
        <v>15.416666666666664</v>
      </c>
      <c r="L41" s="78">
        <f t="shared" si="31"/>
        <v>0</v>
      </c>
      <c r="M41" s="78">
        <f t="shared" si="3"/>
        <v>15.416666666666664</v>
      </c>
      <c r="N41" s="77">
        <f t="shared" si="32"/>
        <v>0</v>
      </c>
      <c r="O41" s="180">
        <f t="shared" si="30"/>
        <v>1.5416666666666665</v>
      </c>
      <c r="P41" s="77">
        <f t="shared" si="33"/>
        <v>0</v>
      </c>
      <c r="Q41" s="77">
        <f t="shared" si="6"/>
        <v>1.5416666666666665</v>
      </c>
      <c r="R41" s="337" t="e">
        <f t="shared" si="7"/>
        <v>#NUM!</v>
      </c>
      <c r="S41" s="84" t="e">
        <f t="shared" si="8"/>
        <v>#NUM!</v>
      </c>
      <c r="T41" s="185">
        <f t="shared" si="34"/>
        <v>1.0833333333333333</v>
      </c>
      <c r="X41" s="10" t="e">
        <f t="shared" si="10"/>
        <v>#NUM!</v>
      </c>
      <c r="Y41" s="11" t="e">
        <f t="shared" si="11"/>
        <v>#NUM!</v>
      </c>
      <c r="Z41" s="12" t="e">
        <f t="shared" si="12"/>
        <v>#NUM!</v>
      </c>
      <c r="AA41" s="19">
        <f t="shared" si="36"/>
        <v>10</v>
      </c>
      <c r="AB41" s="20">
        <f t="shared" si="37"/>
        <v>0</v>
      </c>
      <c r="AC41" s="20">
        <f t="shared" si="38"/>
        <v>0</v>
      </c>
      <c r="AD41" s="20">
        <f t="shared" si="39"/>
        <v>0</v>
      </c>
      <c r="AE41" s="20">
        <f t="shared" si="35"/>
        <v>0</v>
      </c>
      <c r="AF41" s="20">
        <f t="shared" si="40"/>
        <v>0</v>
      </c>
      <c r="AG41" s="21">
        <f t="shared" si="41"/>
        <v>0</v>
      </c>
      <c r="AH41" s="48">
        <f t="shared" si="42"/>
        <v>0</v>
      </c>
      <c r="AI41" s="49">
        <f t="shared" si="43"/>
        <v>0</v>
      </c>
      <c r="AJ41" s="49">
        <f t="shared" si="44"/>
        <v>0</v>
      </c>
      <c r="AK41" s="49">
        <f t="shared" si="45"/>
        <v>0</v>
      </c>
      <c r="AL41" s="49">
        <f t="shared" si="24"/>
        <v>0</v>
      </c>
      <c r="AM41" s="49">
        <f t="shared" si="46"/>
        <v>0</v>
      </c>
      <c r="AN41" s="50">
        <f t="shared" si="47"/>
        <v>0</v>
      </c>
      <c r="AO41" s="10" t="e">
        <f t="shared" si="27"/>
        <v>#NUM!</v>
      </c>
      <c r="AP41" s="11" t="e">
        <f t="shared" si="28"/>
        <v>#NUM!</v>
      </c>
      <c r="AQ41" s="12" t="e">
        <f t="shared" si="29"/>
        <v>#NUM!</v>
      </c>
    </row>
    <row r="42" spans="1:43" ht="15" x14ac:dyDescent="0.2">
      <c r="A42" s="183">
        <f t="shared" si="0"/>
        <v>10</v>
      </c>
      <c r="B42" s="33">
        <f>'Matrículas Promoción'!A36</f>
        <v>0</v>
      </c>
      <c r="C42" s="3">
        <f>'Matrículas Promoción'!C36</f>
        <v>0</v>
      </c>
      <c r="D42" s="3">
        <f>'Matrículas Promoción'!E36</f>
        <v>0</v>
      </c>
      <c r="E42" s="34" t="s">
        <v>4</v>
      </c>
      <c r="F42" s="81">
        <f>+'HOR (1)'!B38</f>
        <v>0.45833333333333331</v>
      </c>
      <c r="G42" s="35"/>
      <c r="H42" s="35"/>
      <c r="I42" s="77">
        <f>+G42-'HOR (1)'!B38</f>
        <v>-0.45833333333333331</v>
      </c>
      <c r="J42" s="77">
        <f>+H42-'HOR (1)'!B38</f>
        <v>-0.45833333333333331</v>
      </c>
      <c r="K42" s="78">
        <f t="shared" si="1"/>
        <v>15.416666666666664</v>
      </c>
      <c r="L42" s="78">
        <f t="shared" si="31"/>
        <v>0</v>
      </c>
      <c r="M42" s="78">
        <f t="shared" si="3"/>
        <v>15.416666666666664</v>
      </c>
      <c r="N42" s="77">
        <f t="shared" si="32"/>
        <v>0</v>
      </c>
      <c r="O42" s="180">
        <f t="shared" si="30"/>
        <v>1.5416666666666665</v>
      </c>
      <c r="P42" s="77">
        <f t="shared" si="33"/>
        <v>0</v>
      </c>
      <c r="Q42" s="77">
        <f t="shared" si="6"/>
        <v>1.5416666666666665</v>
      </c>
      <c r="R42" s="337" t="e">
        <f t="shared" si="7"/>
        <v>#NUM!</v>
      </c>
      <c r="S42" s="84" t="e">
        <f t="shared" si="8"/>
        <v>#NUM!</v>
      </c>
      <c r="T42" s="185">
        <f t="shared" si="34"/>
        <v>1.0833333333333333</v>
      </c>
      <c r="X42" s="10" t="e">
        <f t="shared" si="10"/>
        <v>#NUM!</v>
      </c>
      <c r="Y42" s="11" t="e">
        <f t="shared" si="11"/>
        <v>#NUM!</v>
      </c>
      <c r="Z42" s="12" t="e">
        <f t="shared" si="12"/>
        <v>#NUM!</v>
      </c>
      <c r="AA42" s="19">
        <f t="shared" si="36"/>
        <v>10</v>
      </c>
      <c r="AB42" s="20">
        <f t="shared" si="37"/>
        <v>0</v>
      </c>
      <c r="AC42" s="20">
        <f t="shared" si="38"/>
        <v>0</v>
      </c>
      <c r="AD42" s="20">
        <f t="shared" si="39"/>
        <v>0</v>
      </c>
      <c r="AE42" s="20">
        <f t="shared" si="35"/>
        <v>0</v>
      </c>
      <c r="AF42" s="20">
        <f t="shared" si="40"/>
        <v>0</v>
      </c>
      <c r="AG42" s="21">
        <f t="shared" si="41"/>
        <v>0</v>
      </c>
      <c r="AH42" s="48">
        <f t="shared" si="42"/>
        <v>0</v>
      </c>
      <c r="AI42" s="49">
        <f t="shared" si="43"/>
        <v>0</v>
      </c>
      <c r="AJ42" s="49">
        <f t="shared" si="44"/>
        <v>0</v>
      </c>
      <c r="AK42" s="49">
        <f t="shared" si="45"/>
        <v>0</v>
      </c>
      <c r="AL42" s="49">
        <f t="shared" si="24"/>
        <v>0</v>
      </c>
      <c r="AM42" s="49">
        <f t="shared" si="46"/>
        <v>0</v>
      </c>
      <c r="AN42" s="50">
        <f t="shared" si="47"/>
        <v>0</v>
      </c>
      <c r="AO42" s="10" t="e">
        <f t="shared" si="27"/>
        <v>#NUM!</v>
      </c>
      <c r="AP42" s="11" t="e">
        <f t="shared" si="28"/>
        <v>#NUM!</v>
      </c>
      <c r="AQ42" s="12" t="e">
        <f t="shared" si="29"/>
        <v>#NUM!</v>
      </c>
    </row>
    <row r="43" spans="1:43" ht="15" x14ac:dyDescent="0.2">
      <c r="A43" s="183">
        <f t="shared" si="0"/>
        <v>10</v>
      </c>
      <c r="B43" s="33">
        <f>'Matrículas Promoción'!A37</f>
        <v>0</v>
      </c>
      <c r="C43" s="3">
        <f>'Matrículas Promoción'!C37</f>
        <v>0</v>
      </c>
      <c r="D43" s="3">
        <f>'Matrículas Promoción'!E37</f>
        <v>0</v>
      </c>
      <c r="E43" s="34" t="s">
        <v>4</v>
      </c>
      <c r="F43" s="81">
        <f>+'HOR (1)'!B39</f>
        <v>0.45833333333333331</v>
      </c>
      <c r="G43" s="35"/>
      <c r="H43" s="35"/>
      <c r="I43" s="77">
        <f>+G43-'HOR (1)'!B39</f>
        <v>-0.45833333333333331</v>
      </c>
      <c r="J43" s="77">
        <f>+H43-'HOR (1)'!B39</f>
        <v>-0.45833333333333331</v>
      </c>
      <c r="K43" s="78">
        <f t="shared" si="1"/>
        <v>15.416666666666664</v>
      </c>
      <c r="L43" s="78">
        <f t="shared" si="31"/>
        <v>0</v>
      </c>
      <c r="M43" s="78">
        <f t="shared" si="3"/>
        <v>15.416666666666664</v>
      </c>
      <c r="N43" s="77">
        <f t="shared" si="32"/>
        <v>0</v>
      </c>
      <c r="O43" s="180">
        <f t="shared" si="30"/>
        <v>1.5416666666666665</v>
      </c>
      <c r="P43" s="77">
        <f t="shared" si="33"/>
        <v>0</v>
      </c>
      <c r="Q43" s="77">
        <f t="shared" si="6"/>
        <v>1.5416666666666665</v>
      </c>
      <c r="R43" s="337" t="e">
        <f t="shared" si="7"/>
        <v>#NUM!</v>
      </c>
      <c r="S43" s="84" t="e">
        <f t="shared" si="8"/>
        <v>#NUM!</v>
      </c>
      <c r="T43" s="185">
        <f t="shared" si="34"/>
        <v>1.0833333333333333</v>
      </c>
      <c r="X43" s="10" t="e">
        <f t="shared" si="10"/>
        <v>#NUM!</v>
      </c>
      <c r="Y43" s="11" t="e">
        <f t="shared" si="11"/>
        <v>#NUM!</v>
      </c>
      <c r="Z43" s="12" t="e">
        <f t="shared" si="12"/>
        <v>#NUM!</v>
      </c>
      <c r="AA43" s="19">
        <f t="shared" si="36"/>
        <v>10</v>
      </c>
      <c r="AB43" s="20">
        <f t="shared" si="37"/>
        <v>0</v>
      </c>
      <c r="AC43" s="20">
        <f t="shared" si="38"/>
        <v>0</v>
      </c>
      <c r="AD43" s="20">
        <f t="shared" si="39"/>
        <v>0</v>
      </c>
      <c r="AE43" s="20">
        <f t="shared" si="35"/>
        <v>0</v>
      </c>
      <c r="AF43" s="20">
        <f t="shared" si="40"/>
        <v>0</v>
      </c>
      <c r="AG43" s="21">
        <f t="shared" si="41"/>
        <v>0</v>
      </c>
      <c r="AH43" s="48">
        <f t="shared" si="42"/>
        <v>0</v>
      </c>
      <c r="AI43" s="49">
        <f t="shared" si="43"/>
        <v>0</v>
      </c>
      <c r="AJ43" s="49">
        <f t="shared" si="44"/>
        <v>0</v>
      </c>
      <c r="AK43" s="49">
        <f t="shared" si="45"/>
        <v>0</v>
      </c>
      <c r="AL43" s="49">
        <f t="shared" si="24"/>
        <v>0</v>
      </c>
      <c r="AM43" s="49">
        <f t="shared" si="46"/>
        <v>0</v>
      </c>
      <c r="AN43" s="50">
        <f t="shared" si="47"/>
        <v>0</v>
      </c>
      <c r="AO43" s="10" t="e">
        <f t="shared" si="27"/>
        <v>#NUM!</v>
      </c>
      <c r="AP43" s="11" t="e">
        <f t="shared" si="28"/>
        <v>#NUM!</v>
      </c>
      <c r="AQ43" s="12" t="e">
        <f t="shared" si="29"/>
        <v>#NUM!</v>
      </c>
    </row>
    <row r="44" spans="1:43" ht="15" x14ac:dyDescent="0.2">
      <c r="A44" s="183">
        <f t="shared" si="0"/>
        <v>10</v>
      </c>
      <c r="B44" s="33">
        <f>'Matrículas Promoción'!A38</f>
        <v>0</v>
      </c>
      <c r="C44" s="3">
        <f>'Matrículas Promoción'!C38</f>
        <v>0</v>
      </c>
      <c r="D44" s="3">
        <f>'Matrículas Promoción'!E38</f>
        <v>0</v>
      </c>
      <c r="E44" s="34" t="s">
        <v>4</v>
      </c>
      <c r="F44" s="81">
        <f>+'HOR (1)'!B40</f>
        <v>0.45833333333333331</v>
      </c>
      <c r="G44" s="35"/>
      <c r="H44" s="35"/>
      <c r="I44" s="77">
        <f>+G44-'HOR (1)'!B40</f>
        <v>-0.45833333333333331</v>
      </c>
      <c r="J44" s="77">
        <f>+H44-'HOR (1)'!B40</f>
        <v>-0.45833333333333331</v>
      </c>
      <c r="K44" s="78">
        <f t="shared" si="1"/>
        <v>15.416666666666664</v>
      </c>
      <c r="L44" s="78">
        <f t="shared" si="31"/>
        <v>0</v>
      </c>
      <c r="M44" s="78">
        <f t="shared" si="3"/>
        <v>15.416666666666664</v>
      </c>
      <c r="N44" s="77">
        <f t="shared" si="32"/>
        <v>0</v>
      </c>
      <c r="O44" s="180">
        <f t="shared" si="30"/>
        <v>1.5416666666666665</v>
      </c>
      <c r="P44" s="77">
        <f t="shared" si="33"/>
        <v>0</v>
      </c>
      <c r="Q44" s="77">
        <f t="shared" si="6"/>
        <v>1.5416666666666665</v>
      </c>
      <c r="R44" s="337" t="e">
        <f t="shared" si="7"/>
        <v>#NUM!</v>
      </c>
      <c r="S44" s="84" t="e">
        <f t="shared" si="8"/>
        <v>#NUM!</v>
      </c>
      <c r="T44" s="185">
        <f t="shared" si="34"/>
        <v>1.0833333333333333</v>
      </c>
      <c r="X44" s="10" t="e">
        <f t="shared" si="10"/>
        <v>#NUM!</v>
      </c>
      <c r="Y44" s="11" t="e">
        <f t="shared" si="11"/>
        <v>#NUM!</v>
      </c>
      <c r="Z44" s="12" t="e">
        <f t="shared" si="12"/>
        <v>#NUM!</v>
      </c>
      <c r="AA44" s="19">
        <f t="shared" si="36"/>
        <v>10</v>
      </c>
      <c r="AB44" s="20">
        <f t="shared" si="37"/>
        <v>0</v>
      </c>
      <c r="AC44" s="20">
        <f t="shared" si="38"/>
        <v>0</v>
      </c>
      <c r="AD44" s="20">
        <f t="shared" si="39"/>
        <v>0</v>
      </c>
      <c r="AE44" s="20">
        <f t="shared" si="35"/>
        <v>0</v>
      </c>
      <c r="AF44" s="20">
        <f t="shared" si="40"/>
        <v>0</v>
      </c>
      <c r="AG44" s="21">
        <f t="shared" si="41"/>
        <v>0</v>
      </c>
      <c r="AH44" s="48">
        <f t="shared" si="42"/>
        <v>0</v>
      </c>
      <c r="AI44" s="49">
        <f t="shared" si="43"/>
        <v>0</v>
      </c>
      <c r="AJ44" s="49">
        <f t="shared" si="44"/>
        <v>0</v>
      </c>
      <c r="AK44" s="49">
        <f t="shared" si="45"/>
        <v>0</v>
      </c>
      <c r="AL44" s="49">
        <f t="shared" si="24"/>
        <v>0</v>
      </c>
      <c r="AM44" s="49">
        <f t="shared" si="46"/>
        <v>0</v>
      </c>
      <c r="AN44" s="50">
        <f t="shared" si="47"/>
        <v>0</v>
      </c>
      <c r="AO44" s="10" t="e">
        <f t="shared" si="27"/>
        <v>#NUM!</v>
      </c>
      <c r="AP44" s="11" t="e">
        <f t="shared" si="28"/>
        <v>#NUM!</v>
      </c>
      <c r="AQ44" s="12" t="e">
        <f t="shared" si="29"/>
        <v>#NUM!</v>
      </c>
    </row>
    <row r="45" spans="1:43" ht="15" x14ac:dyDescent="0.2">
      <c r="A45" s="183">
        <f t="shared" si="0"/>
        <v>10</v>
      </c>
      <c r="B45" s="33">
        <f>'Matrículas Promoción'!A39</f>
        <v>0</v>
      </c>
      <c r="C45" s="3">
        <f>'Matrículas Promoción'!C39</f>
        <v>0</v>
      </c>
      <c r="D45" s="3">
        <f>'Matrículas Promoción'!E39</f>
        <v>0</v>
      </c>
      <c r="E45" s="34" t="s">
        <v>4</v>
      </c>
      <c r="F45" s="81">
        <f>+'HOR (1)'!B41</f>
        <v>0.45833333333333331</v>
      </c>
      <c r="G45" s="35"/>
      <c r="H45" s="35"/>
      <c r="I45" s="77">
        <f>+G45-'HOR (1)'!B41</f>
        <v>-0.45833333333333331</v>
      </c>
      <c r="J45" s="77">
        <f>+H45-'HOR (1)'!B41</f>
        <v>-0.45833333333333331</v>
      </c>
      <c r="K45" s="78">
        <f t="shared" si="1"/>
        <v>15.416666666666664</v>
      </c>
      <c r="L45" s="78">
        <f t="shared" si="31"/>
        <v>0</v>
      </c>
      <c r="M45" s="78">
        <f t="shared" si="3"/>
        <v>15.416666666666664</v>
      </c>
      <c r="N45" s="77">
        <f t="shared" si="32"/>
        <v>0</v>
      </c>
      <c r="O45" s="180">
        <f t="shared" si="30"/>
        <v>1.5416666666666665</v>
      </c>
      <c r="P45" s="77">
        <f t="shared" si="33"/>
        <v>0</v>
      </c>
      <c r="Q45" s="77">
        <f t="shared" si="6"/>
        <v>1.5416666666666665</v>
      </c>
      <c r="R45" s="337" t="e">
        <f t="shared" si="7"/>
        <v>#NUM!</v>
      </c>
      <c r="S45" s="84" t="e">
        <f t="shared" si="8"/>
        <v>#NUM!</v>
      </c>
      <c r="T45" s="185">
        <f t="shared" si="34"/>
        <v>1.0833333333333333</v>
      </c>
      <c r="X45" s="10" t="e">
        <f t="shared" si="10"/>
        <v>#NUM!</v>
      </c>
      <c r="Y45" s="11" t="e">
        <f t="shared" si="11"/>
        <v>#NUM!</v>
      </c>
      <c r="Z45" s="12" t="e">
        <f t="shared" si="12"/>
        <v>#NUM!</v>
      </c>
      <c r="AA45" s="19">
        <f t="shared" si="36"/>
        <v>10</v>
      </c>
      <c r="AB45" s="20">
        <f t="shared" si="37"/>
        <v>0</v>
      </c>
      <c r="AC45" s="20">
        <f t="shared" si="38"/>
        <v>0</v>
      </c>
      <c r="AD45" s="20">
        <f t="shared" si="39"/>
        <v>0</v>
      </c>
      <c r="AE45" s="20">
        <f t="shared" si="35"/>
        <v>0</v>
      </c>
      <c r="AF45" s="20">
        <f t="shared" si="40"/>
        <v>0</v>
      </c>
      <c r="AG45" s="21">
        <f t="shared" si="41"/>
        <v>0</v>
      </c>
      <c r="AH45" s="48">
        <f t="shared" si="42"/>
        <v>0</v>
      </c>
      <c r="AI45" s="49">
        <f t="shared" si="43"/>
        <v>0</v>
      </c>
      <c r="AJ45" s="49">
        <f t="shared" si="44"/>
        <v>0</v>
      </c>
      <c r="AK45" s="49">
        <f t="shared" si="45"/>
        <v>0</v>
      </c>
      <c r="AL45" s="49">
        <f t="shared" si="24"/>
        <v>0</v>
      </c>
      <c r="AM45" s="49">
        <f t="shared" si="46"/>
        <v>0</v>
      </c>
      <c r="AN45" s="50">
        <f t="shared" si="47"/>
        <v>0</v>
      </c>
      <c r="AO45" s="10" t="e">
        <f t="shared" si="27"/>
        <v>#NUM!</v>
      </c>
      <c r="AP45" s="11" t="e">
        <f t="shared" si="28"/>
        <v>#NUM!</v>
      </c>
      <c r="AQ45" s="12" t="e">
        <f t="shared" si="29"/>
        <v>#NUM!</v>
      </c>
    </row>
    <row r="46" spans="1:43" ht="15" x14ac:dyDescent="0.2">
      <c r="A46" s="183">
        <f t="shared" si="0"/>
        <v>10</v>
      </c>
      <c r="B46" s="33">
        <f>'Matrículas Promoción'!A40</f>
        <v>0</v>
      </c>
      <c r="C46" s="3">
        <f>'Matrículas Promoción'!C40</f>
        <v>0</v>
      </c>
      <c r="D46" s="3">
        <f>'Matrículas Promoción'!E40</f>
        <v>0</v>
      </c>
      <c r="E46" s="34" t="s">
        <v>4</v>
      </c>
      <c r="F46" s="81">
        <f>+'HOR (1)'!B42</f>
        <v>0.45833333333333331</v>
      </c>
      <c r="G46" s="35"/>
      <c r="H46" s="35"/>
      <c r="I46" s="77">
        <f>+G46-'HOR (1)'!B42</f>
        <v>-0.45833333333333331</v>
      </c>
      <c r="J46" s="77">
        <f>+H46-'HOR (1)'!B42</f>
        <v>-0.45833333333333331</v>
      </c>
      <c r="K46" s="78">
        <f t="shared" si="1"/>
        <v>15.416666666666664</v>
      </c>
      <c r="L46" s="78">
        <f t="shared" si="31"/>
        <v>0</v>
      </c>
      <c r="M46" s="78">
        <f t="shared" si="3"/>
        <v>15.416666666666664</v>
      </c>
      <c r="N46" s="77">
        <f t="shared" si="32"/>
        <v>0</v>
      </c>
      <c r="O46" s="180">
        <f t="shared" si="30"/>
        <v>1.5416666666666665</v>
      </c>
      <c r="P46" s="77">
        <f t="shared" si="33"/>
        <v>0</v>
      </c>
      <c r="Q46" s="77">
        <f t="shared" si="6"/>
        <v>1.5416666666666665</v>
      </c>
      <c r="R46" s="337" t="e">
        <f t="shared" si="7"/>
        <v>#NUM!</v>
      </c>
      <c r="S46" s="84" t="e">
        <f t="shared" si="8"/>
        <v>#NUM!</v>
      </c>
      <c r="T46" s="185">
        <f t="shared" si="34"/>
        <v>1.0833333333333333</v>
      </c>
      <c r="X46" s="10" t="e">
        <f t="shared" si="10"/>
        <v>#NUM!</v>
      </c>
      <c r="Y46" s="11" t="e">
        <f t="shared" si="11"/>
        <v>#NUM!</v>
      </c>
      <c r="Z46" s="12" t="e">
        <f t="shared" si="12"/>
        <v>#NUM!</v>
      </c>
      <c r="AA46" s="19">
        <f t="shared" si="36"/>
        <v>10</v>
      </c>
      <c r="AB46" s="20">
        <f t="shared" si="37"/>
        <v>0</v>
      </c>
      <c r="AC46" s="20">
        <f t="shared" si="38"/>
        <v>0</v>
      </c>
      <c r="AD46" s="20">
        <f t="shared" si="39"/>
        <v>0</v>
      </c>
      <c r="AE46" s="20">
        <f t="shared" si="35"/>
        <v>0</v>
      </c>
      <c r="AF46" s="20">
        <f t="shared" si="40"/>
        <v>0</v>
      </c>
      <c r="AG46" s="21">
        <f t="shared" si="41"/>
        <v>0</v>
      </c>
      <c r="AH46" s="48">
        <f t="shared" si="42"/>
        <v>0</v>
      </c>
      <c r="AI46" s="49">
        <f t="shared" si="43"/>
        <v>0</v>
      </c>
      <c r="AJ46" s="49">
        <f t="shared" si="44"/>
        <v>0</v>
      </c>
      <c r="AK46" s="49">
        <f t="shared" si="45"/>
        <v>0</v>
      </c>
      <c r="AL46" s="49">
        <f t="shared" si="24"/>
        <v>0</v>
      </c>
      <c r="AM46" s="49">
        <f t="shared" si="46"/>
        <v>0</v>
      </c>
      <c r="AN46" s="50">
        <f t="shared" si="47"/>
        <v>0</v>
      </c>
      <c r="AO46" s="10" t="e">
        <f t="shared" si="27"/>
        <v>#NUM!</v>
      </c>
      <c r="AP46" s="11" t="e">
        <f t="shared" si="28"/>
        <v>#NUM!</v>
      </c>
      <c r="AQ46" s="12" t="e">
        <f t="shared" si="29"/>
        <v>#NUM!</v>
      </c>
    </row>
    <row r="47" spans="1:43" ht="15" x14ac:dyDescent="0.2">
      <c r="A47" s="183">
        <f t="shared" si="0"/>
        <v>10</v>
      </c>
      <c r="B47" s="33">
        <f>'Matrículas Promoción'!A41</f>
        <v>0</v>
      </c>
      <c r="C47" s="3">
        <f>'Matrículas Promoción'!C41</f>
        <v>0</v>
      </c>
      <c r="D47" s="3">
        <f>'Matrículas Promoción'!E41</f>
        <v>0</v>
      </c>
      <c r="E47" s="34" t="s">
        <v>4</v>
      </c>
      <c r="F47" s="81">
        <f>+'HOR (1)'!B43</f>
        <v>0.45833333333333331</v>
      </c>
      <c r="G47" s="35"/>
      <c r="H47" s="35"/>
      <c r="I47" s="77">
        <f>+G47-'HOR (1)'!B43</f>
        <v>-0.45833333333333331</v>
      </c>
      <c r="J47" s="77">
        <f>+H47-'HOR (1)'!B43</f>
        <v>-0.45833333333333331</v>
      </c>
      <c r="K47" s="78">
        <f t="shared" si="1"/>
        <v>15.416666666666664</v>
      </c>
      <c r="L47" s="78">
        <f t="shared" si="31"/>
        <v>0</v>
      </c>
      <c r="M47" s="78">
        <f t="shared" si="3"/>
        <v>15.416666666666664</v>
      </c>
      <c r="N47" s="77">
        <f t="shared" si="32"/>
        <v>0</v>
      </c>
      <c r="O47" s="180">
        <f t="shared" si="30"/>
        <v>1.5416666666666665</v>
      </c>
      <c r="P47" s="77">
        <f t="shared" si="33"/>
        <v>0</v>
      </c>
      <c r="Q47" s="77">
        <f t="shared" si="6"/>
        <v>1.5416666666666665</v>
      </c>
      <c r="R47" s="337" t="e">
        <f t="shared" si="7"/>
        <v>#NUM!</v>
      </c>
      <c r="S47" s="84" t="e">
        <f t="shared" si="8"/>
        <v>#NUM!</v>
      </c>
      <c r="T47" s="185">
        <f t="shared" si="34"/>
        <v>1.0833333333333333</v>
      </c>
      <c r="X47" s="10" t="e">
        <f t="shared" si="10"/>
        <v>#NUM!</v>
      </c>
      <c r="Y47" s="11" t="e">
        <f t="shared" si="11"/>
        <v>#NUM!</v>
      </c>
      <c r="Z47" s="12" t="e">
        <f t="shared" si="12"/>
        <v>#NUM!</v>
      </c>
      <c r="AA47" s="19">
        <f t="shared" si="36"/>
        <v>10</v>
      </c>
      <c r="AB47" s="20">
        <f t="shared" si="37"/>
        <v>0</v>
      </c>
      <c r="AC47" s="20">
        <f t="shared" si="38"/>
        <v>0</v>
      </c>
      <c r="AD47" s="20">
        <f t="shared" si="39"/>
        <v>0</v>
      </c>
      <c r="AE47" s="20">
        <f t="shared" si="35"/>
        <v>0</v>
      </c>
      <c r="AF47" s="20">
        <f t="shared" si="40"/>
        <v>0</v>
      </c>
      <c r="AG47" s="21">
        <f t="shared" si="41"/>
        <v>0</v>
      </c>
      <c r="AH47" s="48">
        <f t="shared" si="42"/>
        <v>0</v>
      </c>
      <c r="AI47" s="49">
        <f t="shared" si="43"/>
        <v>0</v>
      </c>
      <c r="AJ47" s="49">
        <f t="shared" si="44"/>
        <v>0</v>
      </c>
      <c r="AK47" s="49">
        <f t="shared" si="45"/>
        <v>0</v>
      </c>
      <c r="AL47" s="49">
        <f t="shared" si="24"/>
        <v>0</v>
      </c>
      <c r="AM47" s="49">
        <f t="shared" si="46"/>
        <v>0</v>
      </c>
      <c r="AN47" s="50">
        <f t="shared" si="47"/>
        <v>0</v>
      </c>
      <c r="AO47" s="10" t="e">
        <f t="shared" si="27"/>
        <v>#NUM!</v>
      </c>
      <c r="AP47" s="11" t="e">
        <f t="shared" si="28"/>
        <v>#NUM!</v>
      </c>
      <c r="AQ47" s="12" t="e">
        <f t="shared" si="29"/>
        <v>#NUM!</v>
      </c>
    </row>
    <row r="48" spans="1:43" ht="15.75" thickBot="1" x14ac:dyDescent="0.25">
      <c r="A48" s="186">
        <f t="shared" si="0"/>
        <v>10</v>
      </c>
      <c r="B48" s="187">
        <f>'Matrículas Promoción'!A42</f>
        <v>0</v>
      </c>
      <c r="C48" s="188">
        <f>'Matrículas Promoción'!C42</f>
        <v>0</v>
      </c>
      <c r="D48" s="188">
        <f>'Matrículas Promoción'!E42</f>
        <v>0</v>
      </c>
      <c r="E48" s="189" t="s">
        <v>4</v>
      </c>
      <c r="F48" s="190">
        <f>+'HOR (1)'!B44</f>
        <v>0.45833333333333331</v>
      </c>
      <c r="G48" s="191"/>
      <c r="H48" s="191"/>
      <c r="I48" s="192">
        <f>+G48-'HOR (1)'!B44</f>
        <v>-0.45833333333333331</v>
      </c>
      <c r="J48" s="192">
        <f>+H48-'HOR (1)'!B44</f>
        <v>-0.45833333333333331</v>
      </c>
      <c r="K48" s="78">
        <f t="shared" si="1"/>
        <v>15.416666666666664</v>
      </c>
      <c r="L48" s="78">
        <f t="shared" si="31"/>
        <v>0</v>
      </c>
      <c r="M48" s="78">
        <f t="shared" si="3"/>
        <v>15.416666666666664</v>
      </c>
      <c r="N48" s="192">
        <f t="shared" si="32"/>
        <v>0</v>
      </c>
      <c r="O48" s="193">
        <f t="shared" si="30"/>
        <v>1.5416666666666665</v>
      </c>
      <c r="P48" s="192">
        <f t="shared" si="33"/>
        <v>0</v>
      </c>
      <c r="Q48" s="192">
        <f t="shared" si="6"/>
        <v>1.5416666666666665</v>
      </c>
      <c r="R48" s="338" t="e">
        <f t="shared" si="7"/>
        <v>#NUM!</v>
      </c>
      <c r="S48" s="194" t="e">
        <f t="shared" si="8"/>
        <v>#NUM!</v>
      </c>
      <c r="T48" s="195">
        <f t="shared" si="34"/>
        <v>1.0833333333333333</v>
      </c>
      <c r="X48" s="10" t="e">
        <f t="shared" si="10"/>
        <v>#NUM!</v>
      </c>
      <c r="Y48" s="11" t="e">
        <f t="shared" si="11"/>
        <v>#NUM!</v>
      </c>
      <c r="Z48" s="12" t="e">
        <f t="shared" si="12"/>
        <v>#NUM!</v>
      </c>
      <c r="AA48" s="19">
        <f t="shared" si="36"/>
        <v>10</v>
      </c>
      <c r="AB48" s="20">
        <f t="shared" si="37"/>
        <v>0</v>
      </c>
      <c r="AC48" s="20">
        <f t="shared" si="38"/>
        <v>0</v>
      </c>
      <c r="AD48" s="20">
        <f t="shared" si="39"/>
        <v>0</v>
      </c>
      <c r="AE48" s="20">
        <f t="shared" si="35"/>
        <v>0</v>
      </c>
      <c r="AF48" s="20">
        <f t="shared" si="40"/>
        <v>0</v>
      </c>
      <c r="AG48" s="21">
        <f t="shared" si="41"/>
        <v>0</v>
      </c>
      <c r="AH48" s="48">
        <f t="shared" si="42"/>
        <v>0</v>
      </c>
      <c r="AI48" s="49">
        <f t="shared" si="43"/>
        <v>0</v>
      </c>
      <c r="AJ48" s="49">
        <f t="shared" si="44"/>
        <v>0</v>
      </c>
      <c r="AK48" s="49">
        <f t="shared" si="45"/>
        <v>0</v>
      </c>
      <c r="AL48" s="49">
        <f t="shared" si="24"/>
        <v>0</v>
      </c>
      <c r="AM48" s="49">
        <f t="shared" si="46"/>
        <v>0</v>
      </c>
      <c r="AN48" s="50">
        <f t="shared" si="47"/>
        <v>0</v>
      </c>
      <c r="AO48" s="10" t="e">
        <f t="shared" si="27"/>
        <v>#NUM!</v>
      </c>
      <c r="AP48" s="11" t="e">
        <f t="shared" si="28"/>
        <v>#NUM!</v>
      </c>
      <c r="AQ48" s="12" t="e">
        <f t="shared" si="29"/>
        <v>#NUM!</v>
      </c>
    </row>
    <row r="49" ht="13.5" thickTop="1" x14ac:dyDescent="0.2"/>
  </sheetData>
  <phoneticPr fontId="0" type="noConversion"/>
  <pageMargins left="0.31496062992125984" right="0.27559055118110237" top="0.59055118110236227" bottom="0.23622047244094491" header="0.15748031496062992" footer="0"/>
  <pageSetup paperSize="9" scale="75" orientation="landscape" horizontalDpi="300" verticalDpi="300" r:id="rId1"/>
  <headerFooter alignWithMargins="0">
    <oddHeader>&amp;L&amp;G&amp;C&amp;"Arial,Negrita"&amp;14XX RAID  El Corzo  
Copa Federación CET 40&amp;R&amp;"Arial,Negrita"&amp;11&amp;G
&amp;D</oddHeader>
  </headerFooter>
  <colBreaks count="1" manualBreakCount="1">
    <brk id="20" max="1048575" man="1"/>
  </colBreaks>
  <ignoredErrors>
    <ignoredError sqref="E9:E38 E39:E48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4"/>
  <sheetViews>
    <sheetView showGridLines="0" zoomScaleNormal="100" workbookViewId="0">
      <selection activeCell="E4" sqref="E4"/>
    </sheetView>
  </sheetViews>
  <sheetFormatPr baseColWidth="10" defaultRowHeight="12.75" x14ac:dyDescent="0.2"/>
  <cols>
    <col min="1" max="1" width="6.5703125" customWidth="1"/>
    <col min="2" max="2" width="9.140625" customWidth="1"/>
    <col min="3" max="3" width="36.42578125" customWidth="1"/>
    <col min="4" max="4" width="22.28515625" customWidth="1"/>
  </cols>
  <sheetData>
    <row r="1" spans="2:5" ht="15.75" customHeight="1" thickTop="1" thickBot="1" x14ac:dyDescent="0.25">
      <c r="B1" s="367" t="s">
        <v>31</v>
      </c>
      <c r="C1" s="368"/>
      <c r="D1" s="368"/>
      <c r="E1" s="369"/>
    </row>
    <row r="2" spans="2:5" ht="14.25" thickTop="1" thickBot="1" x14ac:dyDescent="0.25">
      <c r="B2" s="367"/>
      <c r="C2" s="368"/>
      <c r="D2" s="368"/>
      <c r="E2" s="369"/>
    </row>
    <row r="3" spans="2:5" ht="20.25" customHeight="1" thickTop="1" thickBot="1" x14ac:dyDescent="0.25">
      <c r="B3" s="126" t="s">
        <v>2</v>
      </c>
      <c r="C3" s="127" t="s">
        <v>0</v>
      </c>
      <c r="D3" s="127" t="s">
        <v>1</v>
      </c>
      <c r="E3" s="128" t="s">
        <v>19</v>
      </c>
    </row>
    <row r="4" spans="2:5" ht="14.1" customHeight="1" thickTop="1" x14ac:dyDescent="0.2">
      <c r="B4" s="120">
        <f>'Matrículas Promoción'!A3</f>
        <v>149</v>
      </c>
      <c r="C4" s="121" t="str">
        <f>'Matrículas Promoción'!C3</f>
        <v>JESUS RUIZ ROJAS</v>
      </c>
      <c r="D4" s="121" t="str">
        <f>'Matrículas Promoción'!E3</f>
        <v>MULAN RS</v>
      </c>
      <c r="E4" s="116">
        <f>+'FASE 1'!N9</f>
        <v>6.3657407407408106E-4</v>
      </c>
    </row>
    <row r="5" spans="2:5" ht="14.1" customHeight="1" x14ac:dyDescent="0.2">
      <c r="B5" s="122">
        <f>'Matrículas Promoción'!A4</f>
        <v>146</v>
      </c>
      <c r="C5" s="123" t="str">
        <f>'Matrículas Promoción'!C4</f>
        <v>GONZALO ALONSO</v>
      </c>
      <c r="D5" s="123" t="str">
        <f>'Matrículas Promoción'!E4</f>
        <v>ARABIA</v>
      </c>
      <c r="E5" s="105">
        <f>+'FASE 1'!N10</f>
        <v>8.101851851851638E-4</v>
      </c>
    </row>
    <row r="6" spans="2:5" ht="14.1" customHeight="1" x14ac:dyDescent="0.2">
      <c r="B6" s="122">
        <f>'Matrículas Promoción'!A5</f>
        <v>147</v>
      </c>
      <c r="C6" s="123" t="str">
        <f>'Matrículas Promoción'!C5</f>
        <v>ELENA COBOS ALONSO</v>
      </c>
      <c r="D6" s="123" t="str">
        <f>'Matrículas Promoción'!E5</f>
        <v>NANCY</v>
      </c>
      <c r="E6" s="105">
        <f>+'FASE 1'!N11</f>
        <v>0</v>
      </c>
    </row>
    <row r="7" spans="2:5" ht="14.1" customHeight="1" x14ac:dyDescent="0.2">
      <c r="B7" s="122">
        <f>'Matrículas Promoción'!A6</f>
        <v>131</v>
      </c>
      <c r="C7" s="123" t="str">
        <f>'Matrículas Promoción'!C6</f>
        <v>CARLOS CUNHA</v>
      </c>
      <c r="D7" s="123" t="str">
        <f>'Matrículas Promoción'!E6</f>
        <v>JD DE RAPOSINHO</v>
      </c>
      <c r="E7" s="105">
        <f>+'FASE 1'!N12</f>
        <v>1.5972222222222499E-3</v>
      </c>
    </row>
    <row r="8" spans="2:5" ht="14.1" customHeight="1" x14ac:dyDescent="0.2">
      <c r="B8" s="122">
        <f>'Matrículas Promoción'!A7</f>
        <v>128</v>
      </c>
      <c r="C8" s="123" t="str">
        <f>'Matrículas Promoción'!C7</f>
        <v>MARISA BOTE</v>
      </c>
      <c r="D8" s="123" t="str">
        <f>'Matrículas Promoción'!E7</f>
        <v>DANDOLO DB</v>
      </c>
      <c r="E8" s="105">
        <f>+'FASE 1'!N13</f>
        <v>4.5254629629629672E-3</v>
      </c>
    </row>
    <row r="9" spans="2:5" ht="14.1" customHeight="1" x14ac:dyDescent="0.2">
      <c r="B9" s="122">
        <f>'Matrículas Promoción'!A8</f>
        <v>127</v>
      </c>
      <c r="C9" s="123" t="str">
        <f>'Matrículas Promoción'!C8</f>
        <v>HUGO MUACHO</v>
      </c>
      <c r="D9" s="123" t="str">
        <f>'Matrículas Promoción'!E8</f>
        <v>ZARZAMORA DB</v>
      </c>
      <c r="E9" s="105">
        <f>+'FASE 1'!N14</f>
        <v>4.5717592592592338E-3</v>
      </c>
    </row>
    <row r="10" spans="2:5" ht="14.1" customHeight="1" x14ac:dyDescent="0.2">
      <c r="B10" s="122">
        <f>'Matrículas Promoción'!A9</f>
        <v>126</v>
      </c>
      <c r="C10" s="123" t="str">
        <f>'Matrículas Promoción'!C9</f>
        <v>ALVARO SANCHEZ RICO</v>
      </c>
      <c r="D10" s="123" t="str">
        <f>'Matrículas Promoción'!E9</f>
        <v>INOCENTE</v>
      </c>
      <c r="E10" s="105">
        <f>+'FASE 1'!N15</f>
        <v>-0.49768518518518517</v>
      </c>
    </row>
    <row r="11" spans="2:5" ht="14.1" customHeight="1" x14ac:dyDescent="0.2">
      <c r="B11" s="122">
        <f>'Matrículas Promoción'!A10</f>
        <v>125</v>
      </c>
      <c r="C11" s="123" t="str">
        <f>'Matrículas Promoción'!C10</f>
        <v>AURORA TORRES</v>
      </c>
      <c r="D11" s="123" t="str">
        <f>'Matrículas Promoción'!E10</f>
        <v>MARACA ALB</v>
      </c>
      <c r="E11" s="105">
        <f>+'FASE 1'!N16</f>
        <v>5.3472222222222254E-3</v>
      </c>
    </row>
    <row r="12" spans="2:5" ht="14.1" customHeight="1" x14ac:dyDescent="0.2">
      <c r="B12" s="122">
        <f>'Matrículas Promoción'!A11</f>
        <v>129</v>
      </c>
      <c r="C12" s="123" t="str">
        <f>'Matrículas Promoción'!C11</f>
        <v>FERNANDO ALBARRAN</v>
      </c>
      <c r="D12" s="123" t="str">
        <f>'Matrículas Promoción'!E11</f>
        <v>LUANDA LB</v>
      </c>
      <c r="E12" s="105">
        <f>+'FASE 1'!N17</f>
        <v>5.3240740740740922E-3</v>
      </c>
    </row>
    <row r="13" spans="2:5" ht="14.1" customHeight="1" x14ac:dyDescent="0.2">
      <c r="B13" s="122">
        <f>'Matrículas Promoción'!A12</f>
        <v>0</v>
      </c>
      <c r="C13" s="123">
        <f>'Matrículas Promoción'!C12</f>
        <v>0</v>
      </c>
      <c r="D13" s="123">
        <f>'Matrículas Promoción'!E12</f>
        <v>0</v>
      </c>
      <c r="E13" s="105">
        <f>+'FASE 1'!N18</f>
        <v>0</v>
      </c>
    </row>
    <row r="14" spans="2:5" ht="14.1" customHeight="1" x14ac:dyDescent="0.2">
      <c r="B14" s="122">
        <f>'Matrículas Promoción'!A13</f>
        <v>0</v>
      </c>
      <c r="C14" s="123">
        <f>'Matrículas Promoción'!C13</f>
        <v>0</v>
      </c>
      <c r="D14" s="123">
        <f>'Matrículas Promoción'!E13</f>
        <v>0</v>
      </c>
      <c r="E14" s="105">
        <f>+'FASE 1'!N19</f>
        <v>0</v>
      </c>
    </row>
    <row r="15" spans="2:5" ht="14.1" customHeight="1" x14ac:dyDescent="0.2">
      <c r="B15" s="122">
        <f>'Matrículas Promoción'!A14</f>
        <v>0</v>
      </c>
      <c r="C15" s="123">
        <f>'Matrículas Promoción'!C14</f>
        <v>0</v>
      </c>
      <c r="D15" s="123">
        <f>'Matrículas Promoción'!E14</f>
        <v>0</v>
      </c>
      <c r="E15" s="105">
        <f>+'FASE 1'!N20</f>
        <v>0</v>
      </c>
    </row>
    <row r="16" spans="2:5" ht="14.1" customHeight="1" x14ac:dyDescent="0.2">
      <c r="B16" s="122">
        <f>'Matrículas Promoción'!A15</f>
        <v>0</v>
      </c>
      <c r="C16" s="123">
        <f>'Matrículas Promoción'!C15</f>
        <v>0</v>
      </c>
      <c r="D16" s="123">
        <f>'Matrículas Promoción'!E15</f>
        <v>0</v>
      </c>
      <c r="E16" s="105">
        <f>+'FASE 1'!N21</f>
        <v>0</v>
      </c>
    </row>
    <row r="17" spans="2:5" ht="14.1" customHeight="1" x14ac:dyDescent="0.2">
      <c r="B17" s="122">
        <f>'Matrículas Promoción'!A16</f>
        <v>0</v>
      </c>
      <c r="C17" s="123">
        <f>'Matrículas Promoción'!C16</f>
        <v>0</v>
      </c>
      <c r="D17" s="123">
        <f>'Matrículas Promoción'!E16</f>
        <v>0</v>
      </c>
      <c r="E17" s="105">
        <f>+'FASE 1'!N22</f>
        <v>0</v>
      </c>
    </row>
    <row r="18" spans="2:5" ht="14.1" customHeight="1" x14ac:dyDescent="0.2">
      <c r="B18" s="122">
        <f>'Matrículas Promoción'!A17</f>
        <v>0</v>
      </c>
      <c r="C18" s="123">
        <f>'Matrículas Promoción'!C17</f>
        <v>0</v>
      </c>
      <c r="D18" s="123">
        <f>'Matrículas Promoción'!E17</f>
        <v>0</v>
      </c>
      <c r="E18" s="105">
        <f>+'FASE 1'!N23</f>
        <v>0</v>
      </c>
    </row>
    <row r="19" spans="2:5" ht="14.1" customHeight="1" x14ac:dyDescent="0.2">
      <c r="B19" s="122">
        <f>'Matrículas Promoción'!A18</f>
        <v>0</v>
      </c>
      <c r="C19" s="123">
        <f>'Matrículas Promoción'!C18</f>
        <v>0</v>
      </c>
      <c r="D19" s="123">
        <f>'Matrículas Promoción'!E18</f>
        <v>0</v>
      </c>
      <c r="E19" s="105">
        <f>+'FASE 1'!N24</f>
        <v>0</v>
      </c>
    </row>
    <row r="20" spans="2:5" ht="14.1" customHeight="1" x14ac:dyDescent="0.2">
      <c r="B20" s="122">
        <f>'Matrículas Promoción'!A19</f>
        <v>0</v>
      </c>
      <c r="C20" s="123">
        <f>'Matrículas Promoción'!C19</f>
        <v>0</v>
      </c>
      <c r="D20" s="123">
        <f>'Matrículas Promoción'!E19</f>
        <v>0</v>
      </c>
      <c r="E20" s="105">
        <f>+'FASE 1'!N25</f>
        <v>0</v>
      </c>
    </row>
    <row r="21" spans="2:5" ht="14.1" customHeight="1" x14ac:dyDescent="0.2">
      <c r="B21" s="122">
        <f>'Matrículas Promoción'!A20</f>
        <v>0</v>
      </c>
      <c r="C21" s="123">
        <f>'Matrículas Promoción'!C20</f>
        <v>0</v>
      </c>
      <c r="D21" s="123">
        <f>'Matrículas Promoción'!E20</f>
        <v>0</v>
      </c>
      <c r="E21" s="105">
        <f>+'FASE 1'!N26</f>
        <v>0</v>
      </c>
    </row>
    <row r="22" spans="2:5" ht="14.1" customHeight="1" x14ac:dyDescent="0.2">
      <c r="B22" s="122">
        <f>'Matrículas Promoción'!A21</f>
        <v>0</v>
      </c>
      <c r="C22" s="123">
        <f>'Matrículas Promoción'!C21</f>
        <v>0</v>
      </c>
      <c r="D22" s="123">
        <f>'Matrículas Promoción'!E21</f>
        <v>0</v>
      </c>
      <c r="E22" s="105">
        <f>+'FASE 1'!N27</f>
        <v>0</v>
      </c>
    </row>
    <row r="23" spans="2:5" ht="14.1" customHeight="1" x14ac:dyDescent="0.2">
      <c r="B23" s="122">
        <f>'Matrículas Promoción'!A22</f>
        <v>0</v>
      </c>
      <c r="C23" s="123">
        <f>'Matrículas Promoción'!C22</f>
        <v>0</v>
      </c>
      <c r="D23" s="123">
        <f>'Matrículas Promoción'!E22</f>
        <v>0</v>
      </c>
      <c r="E23" s="105">
        <f>+'FASE 1'!N28</f>
        <v>0</v>
      </c>
    </row>
    <row r="24" spans="2:5" ht="14.1" customHeight="1" x14ac:dyDescent="0.2">
      <c r="B24" s="122">
        <f>'Matrículas Promoción'!A23</f>
        <v>0</v>
      </c>
      <c r="C24" s="123">
        <f>'Matrículas Promoción'!C23</f>
        <v>0</v>
      </c>
      <c r="D24" s="123">
        <f>'Matrículas Promoción'!E23</f>
        <v>0</v>
      </c>
      <c r="E24" s="105">
        <f>+'FASE 1'!N29</f>
        <v>0</v>
      </c>
    </row>
    <row r="25" spans="2:5" ht="14.1" customHeight="1" x14ac:dyDescent="0.2">
      <c r="B25" s="122">
        <f>'Matrículas Promoción'!A24</f>
        <v>0</v>
      </c>
      <c r="C25" s="123">
        <f>'Matrículas Promoción'!C24</f>
        <v>0</v>
      </c>
      <c r="D25" s="123">
        <f>'Matrículas Promoción'!E24</f>
        <v>0</v>
      </c>
      <c r="E25" s="105">
        <f>+'FASE 1'!N30</f>
        <v>0</v>
      </c>
    </row>
    <row r="26" spans="2:5" ht="14.1" customHeight="1" x14ac:dyDescent="0.2">
      <c r="B26" s="122">
        <f>'Matrículas Promoción'!A25</f>
        <v>0</v>
      </c>
      <c r="C26" s="123">
        <f>'Matrículas Promoción'!C25</f>
        <v>0</v>
      </c>
      <c r="D26" s="123">
        <f>'Matrículas Promoción'!E25</f>
        <v>0</v>
      </c>
      <c r="E26" s="105">
        <f>+'FASE 1'!N31</f>
        <v>0</v>
      </c>
    </row>
    <row r="27" spans="2:5" ht="14.1" customHeight="1" x14ac:dyDescent="0.2">
      <c r="B27" s="122">
        <f>'Matrículas Promoción'!A26</f>
        <v>0</v>
      </c>
      <c r="C27" s="123">
        <f>'Matrículas Promoción'!C26</f>
        <v>0</v>
      </c>
      <c r="D27" s="123">
        <f>'Matrículas Promoción'!E26</f>
        <v>0</v>
      </c>
      <c r="E27" s="105">
        <f>+'FASE 1'!N32</f>
        <v>0</v>
      </c>
    </row>
    <row r="28" spans="2:5" ht="14.1" customHeight="1" x14ac:dyDescent="0.2">
      <c r="B28" s="122">
        <f>'Matrículas Promoción'!A27</f>
        <v>0</v>
      </c>
      <c r="C28" s="123">
        <f>'Matrículas Promoción'!C27</f>
        <v>0</v>
      </c>
      <c r="D28" s="123">
        <f>'Matrículas Promoción'!E27</f>
        <v>0</v>
      </c>
      <c r="E28" s="105">
        <f>+'FASE 1'!N33</f>
        <v>0</v>
      </c>
    </row>
    <row r="29" spans="2:5" ht="14.1" customHeight="1" x14ac:dyDescent="0.2">
      <c r="B29" s="122">
        <f>'Matrículas Promoción'!A28</f>
        <v>0</v>
      </c>
      <c r="C29" s="123">
        <f>'Matrículas Promoción'!C28</f>
        <v>0</v>
      </c>
      <c r="D29" s="123">
        <f>'Matrículas Promoción'!E28</f>
        <v>0</v>
      </c>
      <c r="E29" s="105">
        <f>+'FASE 1'!N34</f>
        <v>0</v>
      </c>
    </row>
    <row r="30" spans="2:5" ht="14.1" customHeight="1" x14ac:dyDescent="0.2">
      <c r="B30" s="122">
        <f>'Matrículas Promoción'!A29</f>
        <v>0</v>
      </c>
      <c r="C30" s="123">
        <f>'Matrículas Promoción'!C29</f>
        <v>0</v>
      </c>
      <c r="D30" s="123">
        <f>'Matrículas Promoción'!E29</f>
        <v>0</v>
      </c>
      <c r="E30" s="105">
        <f>+'FASE 1'!N35</f>
        <v>0</v>
      </c>
    </row>
    <row r="31" spans="2:5" ht="14.1" customHeight="1" x14ac:dyDescent="0.2">
      <c r="B31" s="122">
        <f>'Matrículas Promoción'!A30</f>
        <v>0</v>
      </c>
      <c r="C31" s="123">
        <f>'Matrículas Promoción'!C30</f>
        <v>0</v>
      </c>
      <c r="D31" s="123">
        <f>'Matrículas Promoción'!E30</f>
        <v>0</v>
      </c>
      <c r="E31" s="105">
        <f>+'FASE 1'!N36</f>
        <v>0</v>
      </c>
    </row>
    <row r="32" spans="2:5" ht="14.1" customHeight="1" x14ac:dyDescent="0.2">
      <c r="B32" s="122">
        <f>'Matrículas Promoción'!A31</f>
        <v>0</v>
      </c>
      <c r="C32" s="123">
        <f>'Matrículas Promoción'!C31</f>
        <v>0</v>
      </c>
      <c r="D32" s="123">
        <f>'Matrículas Promoción'!E31</f>
        <v>0</v>
      </c>
      <c r="E32" s="105">
        <f>+'FASE 1'!N37</f>
        <v>0</v>
      </c>
    </row>
    <row r="33" spans="2:5" ht="14.1" customHeight="1" x14ac:dyDescent="0.2">
      <c r="B33" s="122">
        <f>'Matrículas Promoción'!A32</f>
        <v>0</v>
      </c>
      <c r="C33" s="123">
        <f>'Matrículas Promoción'!C32</f>
        <v>0</v>
      </c>
      <c r="D33" s="123">
        <f>'Matrículas Promoción'!E32</f>
        <v>0</v>
      </c>
      <c r="E33" s="105">
        <f>+'FASE 1'!N38</f>
        <v>0</v>
      </c>
    </row>
    <row r="34" spans="2:5" x14ac:dyDescent="0.2">
      <c r="B34" s="122">
        <f>'Matrículas Promoción'!A33</f>
        <v>0</v>
      </c>
      <c r="C34" s="123">
        <f>'Matrículas Promoción'!C33</f>
        <v>0</v>
      </c>
      <c r="D34" s="123">
        <f>'Matrículas Promoción'!E33</f>
        <v>0</v>
      </c>
      <c r="E34" s="105">
        <f>+'FASE 1'!N39</f>
        <v>0</v>
      </c>
    </row>
    <row r="35" spans="2:5" x14ac:dyDescent="0.2">
      <c r="B35" s="122">
        <f>'Matrículas Promoción'!A34</f>
        <v>0</v>
      </c>
      <c r="C35" s="123">
        <f>'Matrículas Promoción'!C34</f>
        <v>0</v>
      </c>
      <c r="D35" s="123">
        <f>'Matrículas Promoción'!E34</f>
        <v>0</v>
      </c>
      <c r="E35" s="105">
        <f>+'FASE 1'!N40</f>
        <v>0</v>
      </c>
    </row>
    <row r="36" spans="2:5" x14ac:dyDescent="0.2">
      <c r="B36" s="122">
        <f>'Matrículas Promoción'!A35</f>
        <v>0</v>
      </c>
      <c r="C36" s="123">
        <f>'Matrículas Promoción'!C35</f>
        <v>0</v>
      </c>
      <c r="D36" s="123">
        <f>'Matrículas Promoción'!E35</f>
        <v>0</v>
      </c>
      <c r="E36" s="105">
        <f>+'FASE 1'!N41</f>
        <v>0</v>
      </c>
    </row>
    <row r="37" spans="2:5" x14ac:dyDescent="0.2">
      <c r="B37" s="122">
        <f>'Matrículas Promoción'!A36</f>
        <v>0</v>
      </c>
      <c r="C37" s="123">
        <f>'Matrículas Promoción'!C36</f>
        <v>0</v>
      </c>
      <c r="D37" s="123">
        <f>'Matrículas Promoción'!E36</f>
        <v>0</v>
      </c>
      <c r="E37" s="105">
        <f>+'FASE 1'!N42</f>
        <v>0</v>
      </c>
    </row>
    <row r="38" spans="2:5" x14ac:dyDescent="0.2">
      <c r="B38" s="122">
        <f>'Matrículas Promoción'!A37</f>
        <v>0</v>
      </c>
      <c r="C38" s="123">
        <f>'Matrículas Promoción'!C37</f>
        <v>0</v>
      </c>
      <c r="D38" s="123">
        <f>'Matrículas Promoción'!E37</f>
        <v>0</v>
      </c>
      <c r="E38" s="105">
        <f>+'FASE 1'!N43</f>
        <v>0</v>
      </c>
    </row>
    <row r="39" spans="2:5" x14ac:dyDescent="0.2">
      <c r="B39" s="122">
        <f>'Matrículas Promoción'!A38</f>
        <v>0</v>
      </c>
      <c r="C39" s="123">
        <f>'Matrículas Promoción'!C38</f>
        <v>0</v>
      </c>
      <c r="D39" s="123">
        <f>'Matrículas Promoción'!E38</f>
        <v>0</v>
      </c>
      <c r="E39" s="105">
        <f>+'FASE 1'!N44</f>
        <v>0</v>
      </c>
    </row>
    <row r="40" spans="2:5" x14ac:dyDescent="0.2">
      <c r="B40" s="122">
        <f>'Matrículas Promoción'!A39</f>
        <v>0</v>
      </c>
      <c r="C40" s="123">
        <f>'Matrículas Promoción'!C39</f>
        <v>0</v>
      </c>
      <c r="D40" s="123">
        <f>'Matrículas Promoción'!E39</f>
        <v>0</v>
      </c>
      <c r="E40" s="105">
        <f>+'FASE 1'!N45</f>
        <v>0</v>
      </c>
    </row>
    <row r="41" spans="2:5" x14ac:dyDescent="0.2">
      <c r="B41" s="122">
        <f>'Matrículas Promoción'!A40</f>
        <v>0</v>
      </c>
      <c r="C41" s="123">
        <f>'Matrículas Promoción'!C40</f>
        <v>0</v>
      </c>
      <c r="D41" s="123">
        <f>'Matrículas Promoción'!E40</f>
        <v>0</v>
      </c>
      <c r="E41" s="105">
        <f>+'FASE 1'!N46</f>
        <v>0</v>
      </c>
    </row>
    <row r="42" spans="2:5" x14ac:dyDescent="0.2">
      <c r="B42" s="122">
        <f>'Matrículas Promoción'!A41</f>
        <v>0</v>
      </c>
      <c r="C42" s="123">
        <f>'Matrículas Promoción'!C41</f>
        <v>0</v>
      </c>
      <c r="D42" s="123">
        <f>'Matrículas Promoción'!E41</f>
        <v>0</v>
      </c>
      <c r="E42" s="105">
        <f>+'FASE 1'!N47</f>
        <v>0</v>
      </c>
    </row>
    <row r="43" spans="2:5" ht="13.5" thickBot="1" x14ac:dyDescent="0.25">
      <c r="B43" s="124">
        <f>'Matrículas Promoción'!A42</f>
        <v>0</v>
      </c>
      <c r="C43" s="125">
        <f>'Matrículas Promoción'!C42</f>
        <v>0</v>
      </c>
      <c r="D43" s="125">
        <f>'Matrículas Promoción'!E42</f>
        <v>0</v>
      </c>
      <c r="E43" s="118">
        <f>+'FASE 1'!N48</f>
        <v>0</v>
      </c>
    </row>
    <row r="44" spans="2:5" ht="13.5" thickTop="1" x14ac:dyDescent="0.2"/>
  </sheetData>
  <mergeCells count="1">
    <mergeCell ref="B1:E2"/>
  </mergeCells>
  <phoneticPr fontId="0" type="noConversion"/>
  <pageMargins left="0.74803149606299213" right="0.74803149606299213" top="2.4409448818897639" bottom="0.98425196850393704" header="0.86614173228346458" footer="0"/>
  <pageSetup paperSize="9" scale="97" orientation="portrait" horizontalDpi="4294967292" r:id="rId1"/>
  <headerFooter alignWithMargins="0">
    <oddHeader>&amp;L&amp;G&amp;C&amp;"Arial,Negrita"&amp;12V RAID Club Hípico el Corzo 2012
CETP&amp;R&amp;"Arial,Negrita"&amp;11&amp;G
&amp;D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zoomScaleNormal="100" zoomScaleSheetLayoutView="100" workbookViewId="0">
      <selection activeCell="E4" sqref="E4"/>
    </sheetView>
  </sheetViews>
  <sheetFormatPr baseColWidth="10" defaultRowHeight="12.75" x14ac:dyDescent="0.2"/>
  <cols>
    <col min="1" max="1" width="11.28515625" style="2" bestFit="1" customWidth="1"/>
    <col min="2" max="2" width="16.28515625" style="2" customWidth="1"/>
    <col min="3" max="3" width="41.42578125" customWidth="1"/>
    <col min="4" max="4" width="30.5703125" customWidth="1"/>
    <col min="5" max="5" width="27.7109375" customWidth="1"/>
  </cols>
  <sheetData>
    <row r="1" spans="1:5" ht="50.1" customHeight="1" thickTop="1" thickBot="1" x14ac:dyDescent="0.25">
      <c r="A1" s="370" t="s">
        <v>47</v>
      </c>
      <c r="B1" s="371"/>
      <c r="C1" s="371"/>
      <c r="D1" s="371"/>
      <c r="E1" s="372"/>
    </row>
    <row r="2" spans="1:5" ht="24.95" customHeight="1" thickTop="1" x14ac:dyDescent="0.2">
      <c r="A2" s="373" t="s">
        <v>9</v>
      </c>
      <c r="B2" s="375" t="s">
        <v>5</v>
      </c>
      <c r="C2" s="373" t="s">
        <v>0</v>
      </c>
      <c r="D2" s="373" t="s">
        <v>1</v>
      </c>
      <c r="E2" s="373" t="s">
        <v>6</v>
      </c>
    </row>
    <row r="3" spans="1:5" ht="13.5" thickBot="1" x14ac:dyDescent="0.25">
      <c r="A3" s="374"/>
      <c r="B3" s="376"/>
      <c r="C3" s="374"/>
      <c r="D3" s="374"/>
      <c r="E3" s="374"/>
    </row>
    <row r="4" spans="1:5" ht="20.100000000000001" customHeight="1" thickTop="1" x14ac:dyDescent="0.25">
      <c r="A4" s="99">
        <f>'Matrículas Promoción'!A3</f>
        <v>149</v>
      </c>
      <c r="B4" s="100">
        <f>'HOR (1)'!B5</f>
        <v>0.42708333333333331</v>
      </c>
      <c r="C4" s="101" t="str">
        <f>'Matrículas Promoción'!C3</f>
        <v>JESUS RUIZ ROJAS</v>
      </c>
      <c r="D4" s="101" t="str">
        <f>'Matrículas Promoción'!E3</f>
        <v>MULAN RS</v>
      </c>
      <c r="E4" s="106">
        <f>'FASE 1'!G9</f>
        <v>0.48353009259259255</v>
      </c>
    </row>
    <row r="5" spans="1:5" ht="20.100000000000001" customHeight="1" x14ac:dyDescent="0.25">
      <c r="A5" s="94">
        <f>'Matrículas Promoción'!A4</f>
        <v>146</v>
      </c>
      <c r="B5" s="102">
        <f>'HOR (1)'!B6</f>
        <v>0.42708333333333331</v>
      </c>
      <c r="C5" s="103" t="str">
        <f>'Matrículas Promoción'!C4</f>
        <v>GONZALO ALONSO</v>
      </c>
      <c r="D5" s="103" t="str">
        <f>'Matrículas Promoción'!E4</f>
        <v>ARABIA</v>
      </c>
      <c r="E5" s="107">
        <f>'FASE 1'!G10</f>
        <v>0.48344907407407406</v>
      </c>
    </row>
    <row r="6" spans="1:5" ht="20.100000000000001" customHeight="1" x14ac:dyDescent="0.25">
      <c r="A6" s="94">
        <f>'Matrículas Promoción'!A5</f>
        <v>147</v>
      </c>
      <c r="B6" s="102">
        <f>'HOR (1)'!B7</f>
        <v>0.42708333333333331</v>
      </c>
      <c r="C6" s="103" t="str">
        <f>'Matrículas Promoción'!C5</f>
        <v>ELENA COBOS ALONSO</v>
      </c>
      <c r="D6" s="103" t="str">
        <f>'Matrículas Promoción'!E5</f>
        <v>NANCY</v>
      </c>
      <c r="E6" s="107">
        <f>'FASE 1'!G11</f>
        <v>0</v>
      </c>
    </row>
    <row r="7" spans="1:5" ht="20.100000000000001" customHeight="1" x14ac:dyDescent="0.25">
      <c r="A7" s="94">
        <f>'Matrículas Promoción'!A6</f>
        <v>131</v>
      </c>
      <c r="B7" s="102">
        <f>'HOR (1)'!B8</f>
        <v>0.42708333333333331</v>
      </c>
      <c r="C7" s="103" t="str">
        <f>'Matrículas Promoción'!C6</f>
        <v>CARLOS CUNHA</v>
      </c>
      <c r="D7" s="103" t="str">
        <f>'Matrículas Promoción'!E6</f>
        <v>JD DE RAPOSINHO</v>
      </c>
      <c r="E7" s="107">
        <f>'FASE 1'!G12</f>
        <v>0.48347222222222225</v>
      </c>
    </row>
    <row r="8" spans="1:5" ht="20.100000000000001" customHeight="1" x14ac:dyDescent="0.25">
      <c r="A8" s="94">
        <f>'Matrículas Promoción'!A7</f>
        <v>128</v>
      </c>
      <c r="B8" s="102">
        <f>'HOR (1)'!B9</f>
        <v>0.42708333333333331</v>
      </c>
      <c r="C8" s="103" t="str">
        <f>'Matrículas Promoción'!C7</f>
        <v>MARISA BOTE</v>
      </c>
      <c r="D8" s="103" t="str">
        <f>'Matrículas Promoción'!E7</f>
        <v>DANDOLO DB</v>
      </c>
      <c r="E8" s="107">
        <f>'FASE 1'!G13</f>
        <v>0.4834606481481481</v>
      </c>
    </row>
    <row r="9" spans="1:5" ht="20.100000000000001" customHeight="1" x14ac:dyDescent="0.25">
      <c r="A9" s="94">
        <f>'Matrículas Promoción'!A8</f>
        <v>127</v>
      </c>
      <c r="B9" s="102">
        <f>'HOR (1)'!B10</f>
        <v>0.42708333333333331</v>
      </c>
      <c r="C9" s="103" t="str">
        <f>'Matrículas Promoción'!C8</f>
        <v>HUGO MUACHO</v>
      </c>
      <c r="D9" s="103" t="str">
        <f>'Matrículas Promoción'!E8</f>
        <v>ZARZAMORA DB</v>
      </c>
      <c r="E9" s="107">
        <f>'FASE 1'!G14</f>
        <v>0.48348379629629629</v>
      </c>
    </row>
    <row r="10" spans="1:5" ht="20.100000000000001" customHeight="1" x14ac:dyDescent="0.25">
      <c r="A10" s="94">
        <f>'Matrículas Promoción'!A9</f>
        <v>126</v>
      </c>
      <c r="B10" s="102">
        <f>'HOR (1)'!B11</f>
        <v>0.42708333333333331</v>
      </c>
      <c r="C10" s="103" t="str">
        <f>'Matrículas Promoción'!C9</f>
        <v>ALVARO SANCHEZ RICO</v>
      </c>
      <c r="D10" s="103" t="str">
        <f>'Matrículas Promoción'!E9</f>
        <v>INOCENTE</v>
      </c>
      <c r="E10" s="107">
        <f>'FASE 1'!G15</f>
        <v>0.49768518518518517</v>
      </c>
    </row>
    <row r="11" spans="1:5" ht="20.100000000000001" customHeight="1" x14ac:dyDescent="0.25">
      <c r="A11" s="94">
        <f>'Matrículas Promoción'!A10</f>
        <v>125</v>
      </c>
      <c r="B11" s="102">
        <f>'HOR (1)'!B12</f>
        <v>0.42708333333333331</v>
      </c>
      <c r="C11" s="103" t="str">
        <f>'Matrículas Promoción'!C10</f>
        <v>AURORA TORRES</v>
      </c>
      <c r="D11" s="103" t="str">
        <f>'Matrículas Promoción'!E10</f>
        <v>MARACA ALB</v>
      </c>
      <c r="E11" s="108">
        <f>'FASE 1'!G16</f>
        <v>0.49006944444444445</v>
      </c>
    </row>
    <row r="12" spans="1:5" ht="20.100000000000001" customHeight="1" x14ac:dyDescent="0.25">
      <c r="A12" s="94">
        <f>'Matrículas Promoción'!A11</f>
        <v>129</v>
      </c>
      <c r="B12" s="102">
        <f>'HOR (1)'!B13</f>
        <v>0.42708333333333331</v>
      </c>
      <c r="C12" s="103" t="str">
        <f>'Matrículas Promoción'!C11</f>
        <v>FERNANDO ALBARRAN</v>
      </c>
      <c r="D12" s="103" t="str">
        <f>'Matrículas Promoción'!E11</f>
        <v>LUANDA LB</v>
      </c>
      <c r="E12" s="107">
        <f>'FASE 1'!G17</f>
        <v>0.49008101851851849</v>
      </c>
    </row>
    <row r="13" spans="1:5" ht="20.100000000000001" customHeight="1" x14ac:dyDescent="0.25">
      <c r="A13" s="94">
        <f>'Matrículas Promoción'!A12</f>
        <v>0</v>
      </c>
      <c r="B13" s="102">
        <f>'HOR (1)'!B14</f>
        <v>0.45833333333333331</v>
      </c>
      <c r="C13" s="103">
        <f>'Matrículas Promoción'!C12</f>
        <v>0</v>
      </c>
      <c r="D13" s="103">
        <f>'Matrículas Promoción'!E12</f>
        <v>0</v>
      </c>
      <c r="E13" s="107">
        <f>'FASE 1'!G18</f>
        <v>0</v>
      </c>
    </row>
    <row r="14" spans="1:5" ht="20.100000000000001" customHeight="1" x14ac:dyDescent="0.25">
      <c r="A14" s="94">
        <f>'Matrículas Promoción'!A13</f>
        <v>0</v>
      </c>
      <c r="B14" s="102">
        <f>'HOR (1)'!B15</f>
        <v>0.45833333333333331</v>
      </c>
      <c r="C14" s="103">
        <f>'Matrículas Promoción'!C13</f>
        <v>0</v>
      </c>
      <c r="D14" s="103">
        <f>'Matrículas Promoción'!E13</f>
        <v>0</v>
      </c>
      <c r="E14" s="107">
        <f>'FASE 1'!G19</f>
        <v>0</v>
      </c>
    </row>
    <row r="15" spans="1:5" ht="20.100000000000001" customHeight="1" x14ac:dyDescent="0.25">
      <c r="A15" s="94">
        <f>'Matrículas Promoción'!A14</f>
        <v>0</v>
      </c>
      <c r="B15" s="102">
        <f>'HOR (1)'!B16</f>
        <v>0.45833333333333331</v>
      </c>
      <c r="C15" s="103">
        <f>'Matrículas Promoción'!C14</f>
        <v>0</v>
      </c>
      <c r="D15" s="103">
        <f>'Matrículas Promoción'!E14</f>
        <v>0</v>
      </c>
      <c r="E15" s="107">
        <f>'FASE 1'!G20</f>
        <v>0</v>
      </c>
    </row>
    <row r="16" spans="1:5" ht="20.100000000000001" customHeight="1" x14ac:dyDescent="0.25">
      <c r="A16" s="94">
        <f>'Matrículas Promoción'!A15</f>
        <v>0</v>
      </c>
      <c r="B16" s="102">
        <f>'HOR (1)'!B17</f>
        <v>0.45833333333333331</v>
      </c>
      <c r="C16" s="103">
        <f>'Matrículas Promoción'!C15</f>
        <v>0</v>
      </c>
      <c r="D16" s="103">
        <f>'Matrículas Promoción'!E15</f>
        <v>0</v>
      </c>
      <c r="E16" s="107">
        <f>'FASE 1'!G21</f>
        <v>0</v>
      </c>
    </row>
    <row r="17" spans="1:5" ht="20.100000000000001" customHeight="1" x14ac:dyDescent="0.25">
      <c r="A17" s="94">
        <f>'Matrículas Promoción'!A16</f>
        <v>0</v>
      </c>
      <c r="B17" s="102">
        <f>'HOR (1)'!B18</f>
        <v>0.45833333333333331</v>
      </c>
      <c r="C17" s="103">
        <f>'Matrículas Promoción'!C16</f>
        <v>0</v>
      </c>
      <c r="D17" s="103">
        <f>'Matrículas Promoción'!E16</f>
        <v>0</v>
      </c>
      <c r="E17" s="107">
        <f>'FASE 1'!G22</f>
        <v>0</v>
      </c>
    </row>
    <row r="18" spans="1:5" ht="20.100000000000001" customHeight="1" x14ac:dyDescent="0.25">
      <c r="A18" s="94">
        <f>'Matrículas Promoción'!A17</f>
        <v>0</v>
      </c>
      <c r="B18" s="102">
        <f>'HOR (1)'!B19</f>
        <v>0.45833333333333331</v>
      </c>
      <c r="C18" s="103">
        <f>'Matrículas Promoción'!C17</f>
        <v>0</v>
      </c>
      <c r="D18" s="103">
        <f>'Matrículas Promoción'!E17</f>
        <v>0</v>
      </c>
      <c r="E18" s="107">
        <f>'FASE 1'!G23</f>
        <v>0</v>
      </c>
    </row>
    <row r="19" spans="1:5" ht="20.100000000000001" customHeight="1" x14ac:dyDescent="0.25">
      <c r="A19" s="94">
        <f>'Matrículas Promoción'!A18</f>
        <v>0</v>
      </c>
      <c r="B19" s="102">
        <f>'HOR (1)'!B20</f>
        <v>0.45833333333333331</v>
      </c>
      <c r="C19" s="103">
        <f>'Matrículas Promoción'!C18</f>
        <v>0</v>
      </c>
      <c r="D19" s="103">
        <f>'Matrículas Promoción'!E18</f>
        <v>0</v>
      </c>
      <c r="E19" s="107">
        <f>'FASE 1'!G24</f>
        <v>0</v>
      </c>
    </row>
    <row r="20" spans="1:5" ht="20.100000000000001" customHeight="1" x14ac:dyDescent="0.25">
      <c r="A20" s="94">
        <f>'Matrículas Promoción'!A19</f>
        <v>0</v>
      </c>
      <c r="B20" s="102">
        <f>'HOR (1)'!B21</f>
        <v>0.45833333333333331</v>
      </c>
      <c r="C20" s="103">
        <f>'Matrículas Promoción'!C19</f>
        <v>0</v>
      </c>
      <c r="D20" s="103">
        <f>'Matrículas Promoción'!E19</f>
        <v>0</v>
      </c>
      <c r="E20" s="108">
        <f>'FASE 1'!G25</f>
        <v>0</v>
      </c>
    </row>
    <row r="21" spans="1:5" ht="20.100000000000001" customHeight="1" x14ac:dyDescent="0.25">
      <c r="A21" s="94">
        <f>'Matrículas Promoción'!A20</f>
        <v>0</v>
      </c>
      <c r="B21" s="102">
        <f>'HOR (1)'!B22</f>
        <v>0.45833333333333331</v>
      </c>
      <c r="C21" s="103">
        <f>'Matrículas Promoción'!C20</f>
        <v>0</v>
      </c>
      <c r="D21" s="103">
        <f>'Matrículas Promoción'!E20</f>
        <v>0</v>
      </c>
      <c r="E21" s="107">
        <f>'FASE 1'!G26</f>
        <v>0</v>
      </c>
    </row>
    <row r="22" spans="1:5" ht="20.100000000000001" customHeight="1" x14ac:dyDescent="0.25">
      <c r="A22" s="94">
        <f>'Matrículas Promoción'!A21</f>
        <v>0</v>
      </c>
      <c r="B22" s="102">
        <f>'HOR (1)'!B23</f>
        <v>0.45833333333333331</v>
      </c>
      <c r="C22" s="103">
        <f>'Matrículas Promoción'!C21</f>
        <v>0</v>
      </c>
      <c r="D22" s="103">
        <f>'Matrículas Promoción'!E21</f>
        <v>0</v>
      </c>
      <c r="E22" s="108">
        <f>'FASE 1'!G27</f>
        <v>0</v>
      </c>
    </row>
    <row r="23" spans="1:5" ht="20.100000000000001" customHeight="1" x14ac:dyDescent="0.25">
      <c r="A23" s="94">
        <f>'Matrículas Promoción'!A22</f>
        <v>0</v>
      </c>
      <c r="B23" s="102">
        <f>'HOR (1)'!B24</f>
        <v>0.45833333333333331</v>
      </c>
      <c r="C23" s="103">
        <f>'Matrículas Promoción'!C22</f>
        <v>0</v>
      </c>
      <c r="D23" s="103">
        <f>'Matrículas Promoción'!E22</f>
        <v>0</v>
      </c>
      <c r="E23" s="108">
        <f>'FASE 1'!G28</f>
        <v>0</v>
      </c>
    </row>
    <row r="24" spans="1:5" ht="20.100000000000001" customHeight="1" x14ac:dyDescent="0.25">
      <c r="A24" s="94">
        <f>'Matrículas Promoción'!A23</f>
        <v>0</v>
      </c>
      <c r="B24" s="102">
        <f>'HOR (1)'!B25</f>
        <v>0.45833333333333331</v>
      </c>
      <c r="C24" s="103">
        <f>'Matrículas Promoción'!C23</f>
        <v>0</v>
      </c>
      <c r="D24" s="103">
        <f>'Matrículas Promoción'!E23</f>
        <v>0</v>
      </c>
      <c r="E24" s="108">
        <f>'FASE 1'!G29</f>
        <v>0</v>
      </c>
    </row>
    <row r="25" spans="1:5" ht="20.100000000000001" customHeight="1" x14ac:dyDescent="0.25">
      <c r="A25" s="94">
        <f>'Matrículas Promoción'!A24</f>
        <v>0</v>
      </c>
      <c r="B25" s="102">
        <f>'HOR (1)'!B26</f>
        <v>0.45833333333333331</v>
      </c>
      <c r="C25" s="103">
        <f>'Matrículas Promoción'!C24</f>
        <v>0</v>
      </c>
      <c r="D25" s="103">
        <f>'Matrículas Promoción'!E24</f>
        <v>0</v>
      </c>
      <c r="E25" s="108">
        <f>'FASE 1'!G30</f>
        <v>0</v>
      </c>
    </row>
    <row r="26" spans="1:5" ht="20.100000000000001" customHeight="1" x14ac:dyDescent="0.25">
      <c r="A26" s="94">
        <f>'Matrículas Promoción'!A25</f>
        <v>0</v>
      </c>
      <c r="B26" s="102">
        <f>'HOR (1)'!B27</f>
        <v>0.45833333333333331</v>
      </c>
      <c r="C26" s="103">
        <f>'Matrículas Promoción'!C25</f>
        <v>0</v>
      </c>
      <c r="D26" s="103">
        <f>'Matrículas Promoción'!E25</f>
        <v>0</v>
      </c>
      <c r="E26" s="108">
        <f>'FASE 1'!G31</f>
        <v>0</v>
      </c>
    </row>
    <row r="27" spans="1:5" ht="20.100000000000001" customHeight="1" x14ac:dyDescent="0.25">
      <c r="A27" s="94">
        <f>'Matrículas Promoción'!A26</f>
        <v>0</v>
      </c>
      <c r="B27" s="102">
        <f>'HOR (1)'!B28</f>
        <v>0.45833333333333331</v>
      </c>
      <c r="C27" s="103">
        <f>'Matrículas Promoción'!C26</f>
        <v>0</v>
      </c>
      <c r="D27" s="103">
        <f>'Matrículas Promoción'!E26</f>
        <v>0</v>
      </c>
      <c r="E27" s="108">
        <f>'FASE 1'!G32</f>
        <v>0</v>
      </c>
    </row>
    <row r="28" spans="1:5" ht="20.100000000000001" customHeight="1" x14ac:dyDescent="0.25">
      <c r="A28" s="94">
        <f>'Matrículas Promoción'!A27</f>
        <v>0</v>
      </c>
      <c r="B28" s="102">
        <f>'HOR (1)'!B29</f>
        <v>0.45833333333333331</v>
      </c>
      <c r="C28" s="103">
        <f>'Matrículas Promoción'!C27</f>
        <v>0</v>
      </c>
      <c r="D28" s="103">
        <f>'Matrículas Promoción'!E27</f>
        <v>0</v>
      </c>
      <c r="E28" s="108">
        <f>'FASE 1'!G33</f>
        <v>0</v>
      </c>
    </row>
    <row r="29" spans="1:5" ht="20.100000000000001" customHeight="1" x14ac:dyDescent="0.25">
      <c r="A29" s="94">
        <f>'Matrículas Promoción'!A28</f>
        <v>0</v>
      </c>
      <c r="B29" s="102">
        <f>'HOR (1)'!B30</f>
        <v>0.45833333333333331</v>
      </c>
      <c r="C29" s="103">
        <f>'Matrículas Promoción'!C28</f>
        <v>0</v>
      </c>
      <c r="D29" s="103">
        <f>'Matrículas Promoción'!E28</f>
        <v>0</v>
      </c>
      <c r="E29" s="108">
        <f>'FASE 1'!G34</f>
        <v>0</v>
      </c>
    </row>
    <row r="30" spans="1:5" ht="20.100000000000001" customHeight="1" x14ac:dyDescent="0.25">
      <c r="A30" s="94">
        <f>'Matrículas Promoción'!A29</f>
        <v>0</v>
      </c>
      <c r="B30" s="102">
        <f>'HOR (1)'!B31</f>
        <v>0.45833333333333331</v>
      </c>
      <c r="C30" s="103">
        <f>'Matrículas Promoción'!C29</f>
        <v>0</v>
      </c>
      <c r="D30" s="103">
        <f>'Matrículas Promoción'!E29</f>
        <v>0</v>
      </c>
      <c r="E30" s="108">
        <f>'FASE 1'!G35</f>
        <v>0</v>
      </c>
    </row>
    <row r="31" spans="1:5" ht="20.100000000000001" customHeight="1" x14ac:dyDescent="0.25">
      <c r="A31" s="94">
        <f>'Matrículas Promoción'!A30</f>
        <v>0</v>
      </c>
      <c r="B31" s="102">
        <f>'HOR (1)'!B32</f>
        <v>0.45833333333333331</v>
      </c>
      <c r="C31" s="103">
        <f>'Matrículas Promoción'!C30</f>
        <v>0</v>
      </c>
      <c r="D31" s="103">
        <f>'Matrículas Promoción'!E30</f>
        <v>0</v>
      </c>
      <c r="E31" s="108">
        <f>'FASE 1'!G36</f>
        <v>0</v>
      </c>
    </row>
    <row r="32" spans="1:5" ht="20.100000000000001" customHeight="1" x14ac:dyDescent="0.25">
      <c r="A32" s="94">
        <f>'Matrículas Promoción'!A31</f>
        <v>0</v>
      </c>
      <c r="B32" s="102">
        <f>'HOR (1)'!B33</f>
        <v>0.45833333333333331</v>
      </c>
      <c r="C32" s="103">
        <f>'Matrículas Promoción'!C31</f>
        <v>0</v>
      </c>
      <c r="D32" s="103">
        <f>'Matrículas Promoción'!E31</f>
        <v>0</v>
      </c>
      <c r="E32" s="108">
        <f>'FASE 1'!G37</f>
        <v>0</v>
      </c>
    </row>
    <row r="33" spans="1:5" ht="20.100000000000001" customHeight="1" x14ac:dyDescent="0.2">
      <c r="A33" s="197">
        <f>'Matrículas Promoción'!A32</f>
        <v>0</v>
      </c>
      <c r="B33" s="102">
        <f>'HOR (1)'!B34</f>
        <v>0.45833333333333331</v>
      </c>
      <c r="C33" s="103">
        <f>'Matrículas Promoción'!C32</f>
        <v>0</v>
      </c>
      <c r="D33" s="103">
        <f>'Matrículas Promoción'!E32</f>
        <v>0</v>
      </c>
      <c r="E33" s="108">
        <f>'FASE 1'!G38</f>
        <v>0</v>
      </c>
    </row>
    <row r="34" spans="1:5" ht="20.100000000000001" customHeight="1" x14ac:dyDescent="0.2">
      <c r="A34" s="198">
        <f>'Matrículas Promoción'!A33</f>
        <v>0</v>
      </c>
      <c r="B34" s="110">
        <f>'HOR (1)'!B35</f>
        <v>0.45833333333333331</v>
      </c>
      <c r="C34" s="103">
        <f>'Matrículas Promoción'!C33</f>
        <v>0</v>
      </c>
      <c r="D34" s="103">
        <f>'Matrículas Promoción'!E33</f>
        <v>0</v>
      </c>
      <c r="E34" s="108">
        <f>'FASE 1'!G39</f>
        <v>0</v>
      </c>
    </row>
    <row r="35" spans="1:5" ht="20.100000000000001" customHeight="1" x14ac:dyDescent="0.2">
      <c r="A35" s="198">
        <f>'Matrículas Promoción'!A34</f>
        <v>0</v>
      </c>
      <c r="B35" s="110">
        <f>'HOR (1)'!B36</f>
        <v>0.45833333333333331</v>
      </c>
      <c r="C35" s="103">
        <f>'Matrículas Promoción'!C34</f>
        <v>0</v>
      </c>
      <c r="D35" s="103">
        <f>'Matrículas Promoción'!E34</f>
        <v>0</v>
      </c>
      <c r="E35" s="108">
        <f>'FASE 1'!G40</f>
        <v>0</v>
      </c>
    </row>
    <row r="36" spans="1:5" ht="20.100000000000001" customHeight="1" x14ac:dyDescent="0.2">
      <c r="A36" s="198">
        <f>'Matrículas Promoción'!A35</f>
        <v>0</v>
      </c>
      <c r="B36" s="110">
        <f>'HOR (1)'!B37</f>
        <v>0.45833333333333331</v>
      </c>
      <c r="C36" s="103">
        <f>'Matrículas Promoción'!C35</f>
        <v>0</v>
      </c>
      <c r="D36" s="103">
        <f>'Matrículas Promoción'!E35</f>
        <v>0</v>
      </c>
      <c r="E36" s="108">
        <f>'FASE 1'!G41</f>
        <v>0</v>
      </c>
    </row>
    <row r="37" spans="1:5" ht="20.100000000000001" customHeight="1" x14ac:dyDescent="0.2">
      <c r="A37" s="198">
        <f>'Matrículas Promoción'!A36</f>
        <v>0</v>
      </c>
      <c r="B37" s="110">
        <f>'HOR (1)'!B38</f>
        <v>0.45833333333333331</v>
      </c>
      <c r="C37" s="103">
        <f>'Matrículas Promoción'!C36</f>
        <v>0</v>
      </c>
      <c r="D37" s="103">
        <f>'Matrículas Promoción'!E36</f>
        <v>0</v>
      </c>
      <c r="E37" s="108">
        <f>'FASE 1'!G42</f>
        <v>0</v>
      </c>
    </row>
    <row r="38" spans="1:5" ht="20.100000000000001" customHeight="1" x14ac:dyDescent="0.2">
      <c r="A38" s="198">
        <f>'Matrículas Promoción'!A37</f>
        <v>0</v>
      </c>
      <c r="B38" s="110">
        <f>'HOR (1)'!B39</f>
        <v>0.45833333333333331</v>
      </c>
      <c r="C38" s="103">
        <f>'Matrículas Promoción'!C37</f>
        <v>0</v>
      </c>
      <c r="D38" s="103">
        <f>'Matrículas Promoción'!E37</f>
        <v>0</v>
      </c>
      <c r="E38" s="108">
        <f>'FASE 1'!G43</f>
        <v>0</v>
      </c>
    </row>
    <row r="39" spans="1:5" ht="20.100000000000001" customHeight="1" x14ac:dyDescent="0.2">
      <c r="A39" s="198">
        <f>'Matrículas Promoción'!A38</f>
        <v>0</v>
      </c>
      <c r="B39" s="110">
        <f>'HOR (1)'!B40</f>
        <v>0.45833333333333331</v>
      </c>
      <c r="C39" s="103">
        <f>'Matrículas Promoción'!C38</f>
        <v>0</v>
      </c>
      <c r="D39" s="103">
        <f>'Matrículas Promoción'!E38</f>
        <v>0</v>
      </c>
      <c r="E39" s="108">
        <f>'FASE 1'!G44</f>
        <v>0</v>
      </c>
    </row>
    <row r="40" spans="1:5" ht="20.100000000000001" customHeight="1" x14ac:dyDescent="0.2">
      <c r="A40" s="198">
        <f>'Matrículas Promoción'!A39</f>
        <v>0</v>
      </c>
      <c r="B40" s="110">
        <f>'HOR (1)'!B41</f>
        <v>0.45833333333333331</v>
      </c>
      <c r="C40" s="103">
        <f>'Matrículas Promoción'!C39</f>
        <v>0</v>
      </c>
      <c r="D40" s="103">
        <f>'Matrículas Promoción'!E39</f>
        <v>0</v>
      </c>
      <c r="E40" s="108">
        <f>'FASE 1'!G45</f>
        <v>0</v>
      </c>
    </row>
    <row r="41" spans="1:5" ht="20.100000000000001" customHeight="1" x14ac:dyDescent="0.2">
      <c r="A41" s="198">
        <f>'Matrículas Promoción'!A40</f>
        <v>0</v>
      </c>
      <c r="B41" s="110">
        <f>'HOR (1)'!B42</f>
        <v>0.45833333333333331</v>
      </c>
      <c r="C41" s="103">
        <f>'Matrículas Promoción'!C40</f>
        <v>0</v>
      </c>
      <c r="D41" s="103">
        <f>'Matrículas Promoción'!E40</f>
        <v>0</v>
      </c>
      <c r="E41" s="108">
        <f>'FASE 1'!G46</f>
        <v>0</v>
      </c>
    </row>
    <row r="42" spans="1:5" ht="20.100000000000001" customHeight="1" x14ac:dyDescent="0.2">
      <c r="A42" s="198">
        <f>'Matrículas Promoción'!A41</f>
        <v>0</v>
      </c>
      <c r="B42" s="110">
        <f>'HOR (1)'!B43</f>
        <v>0.45833333333333331</v>
      </c>
      <c r="C42" s="103">
        <f>'Matrículas Promoción'!C41</f>
        <v>0</v>
      </c>
      <c r="D42" s="103">
        <f>'Matrículas Promoción'!E41</f>
        <v>0</v>
      </c>
      <c r="E42" s="108">
        <f>'FASE 1'!G47</f>
        <v>0</v>
      </c>
    </row>
    <row r="43" spans="1:5" ht="20.100000000000001" customHeight="1" thickBot="1" x14ac:dyDescent="0.25">
      <c r="A43" s="199">
        <f>'Matrículas Promoción'!A42</f>
        <v>0</v>
      </c>
      <c r="B43" s="111">
        <f>'HOR (1)'!B44</f>
        <v>0.45833333333333331</v>
      </c>
      <c r="C43" s="104">
        <f>'Matrículas Promoción'!C42</f>
        <v>0</v>
      </c>
      <c r="D43" s="104">
        <f>'Matrículas Promoción'!E42</f>
        <v>0</v>
      </c>
      <c r="E43" s="196">
        <f>'FASE 1'!G48</f>
        <v>0</v>
      </c>
    </row>
    <row r="44" spans="1:5" ht="13.5" thickTop="1" x14ac:dyDescent="0.2"/>
  </sheetData>
  <mergeCells count="6">
    <mergeCell ref="A1:E1"/>
    <mergeCell ref="A2:A3"/>
    <mergeCell ref="B2:B3"/>
    <mergeCell ref="C2:C3"/>
    <mergeCell ref="E2:E3"/>
    <mergeCell ref="D2:D3"/>
  </mergeCells>
  <phoneticPr fontId="0" type="noConversion"/>
  <printOptions horizontalCentered="1"/>
  <pageMargins left="0.23622047244094491" right="0.19685039370078741" top="1.62" bottom="0.78740157480314965" header="0.34" footer="0"/>
  <pageSetup paperSize="9" scale="75" orientation="portrait" horizontalDpi="4294967292" r:id="rId1"/>
  <headerFooter alignWithMargins="0">
    <oddHeader xml:space="preserve">&amp;L&amp;G&amp;C&amp;"Arial,Negrita Cursiva"&amp;14
V RAID Club Hípico el Corzo 2012
CETP&amp;R&amp;"Arial Black,Normal"&amp;12&amp;G
&amp;D 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zoomScaleNormal="100" zoomScaleSheetLayoutView="100" workbookViewId="0">
      <selection activeCell="E4" sqref="E4"/>
    </sheetView>
  </sheetViews>
  <sheetFormatPr baseColWidth="10" defaultRowHeight="12.75" x14ac:dyDescent="0.2"/>
  <cols>
    <col min="1" max="1" width="10.140625" style="2" customWidth="1"/>
    <col min="2" max="2" width="16.85546875" style="2" bestFit="1" customWidth="1"/>
    <col min="3" max="3" width="46" customWidth="1"/>
    <col min="4" max="4" width="41.5703125" customWidth="1"/>
    <col min="5" max="5" width="23.7109375" customWidth="1"/>
    <col min="6" max="6" width="33.7109375" customWidth="1"/>
  </cols>
  <sheetData>
    <row r="1" spans="1:6" ht="57" customHeight="1" thickTop="1" thickBot="1" x14ac:dyDescent="0.25">
      <c r="A1" s="377" t="s">
        <v>53</v>
      </c>
      <c r="B1" s="377"/>
      <c r="C1" s="377"/>
      <c r="D1" s="377"/>
      <c r="E1" s="377"/>
      <c r="F1" s="377"/>
    </row>
    <row r="2" spans="1:6" ht="24.75" customHeight="1" thickTop="1" x14ac:dyDescent="0.2">
      <c r="A2" s="373" t="s">
        <v>9</v>
      </c>
      <c r="B2" s="373" t="s">
        <v>5</v>
      </c>
      <c r="C2" s="373" t="s">
        <v>0</v>
      </c>
      <c r="D2" s="373" t="s">
        <v>1</v>
      </c>
      <c r="E2" s="373" t="s">
        <v>6</v>
      </c>
      <c r="F2" s="378" t="s">
        <v>44</v>
      </c>
    </row>
    <row r="3" spans="1:6" ht="45.75" customHeight="1" thickBot="1" x14ac:dyDescent="0.25">
      <c r="A3" s="374"/>
      <c r="B3" s="374"/>
      <c r="C3" s="374"/>
      <c r="D3" s="374"/>
      <c r="E3" s="374"/>
      <c r="F3" s="379"/>
    </row>
    <row r="4" spans="1:6" ht="20.100000000000001" customHeight="1" thickTop="1" x14ac:dyDescent="0.25">
      <c r="A4" s="99">
        <f>'Matrículas Promoción'!A3</f>
        <v>149</v>
      </c>
      <c r="B4" s="100">
        <f>'HOR (1)'!B5</f>
        <v>0.42708333333333331</v>
      </c>
      <c r="C4" s="101" t="str">
        <f>'Matrículas Promoción'!C3</f>
        <v>JESUS RUIZ ROJAS</v>
      </c>
      <c r="D4" s="101" t="str">
        <f>'Matrículas Promoción'!E3</f>
        <v>MULAN RS</v>
      </c>
      <c r="E4" s="109">
        <f>'FASE 1'!G9</f>
        <v>0.48353009259259255</v>
      </c>
      <c r="F4" s="171">
        <f>'FASE 1'!H9</f>
        <v>0.48416666666666663</v>
      </c>
    </row>
    <row r="5" spans="1:6" ht="20.100000000000001" customHeight="1" x14ac:dyDescent="0.25">
      <c r="A5" s="94">
        <f>'Matrículas Promoción'!A4</f>
        <v>146</v>
      </c>
      <c r="B5" s="102">
        <f>'HOR (1)'!B6</f>
        <v>0.42708333333333331</v>
      </c>
      <c r="C5" s="103" t="str">
        <f>'Matrículas Promoción'!C4</f>
        <v>GONZALO ALONSO</v>
      </c>
      <c r="D5" s="103" t="str">
        <f>'Matrículas Promoción'!E4</f>
        <v>ARABIA</v>
      </c>
      <c r="E5" s="110">
        <f>'FASE 1'!G10</f>
        <v>0.48344907407407406</v>
      </c>
      <c r="F5" s="112">
        <f>'FASE 1'!H10</f>
        <v>0.48425925925925922</v>
      </c>
    </row>
    <row r="6" spans="1:6" ht="20.100000000000001" customHeight="1" x14ac:dyDescent="0.25">
      <c r="A6" s="94">
        <f>'Matrículas Promoción'!A5</f>
        <v>147</v>
      </c>
      <c r="B6" s="102">
        <f>'HOR (1)'!B7</f>
        <v>0.42708333333333331</v>
      </c>
      <c r="C6" s="103" t="str">
        <f>'Matrículas Promoción'!C5</f>
        <v>ELENA COBOS ALONSO</v>
      </c>
      <c r="D6" s="103" t="str">
        <f>'Matrículas Promoción'!E5</f>
        <v>NANCY</v>
      </c>
      <c r="E6" s="110">
        <f>'FASE 1'!G11</f>
        <v>0</v>
      </c>
      <c r="F6" s="172">
        <f>'FASE 1'!H11</f>
        <v>0</v>
      </c>
    </row>
    <row r="7" spans="1:6" ht="20.100000000000001" customHeight="1" x14ac:dyDescent="0.25">
      <c r="A7" s="94">
        <f>'Matrículas Promoción'!A6</f>
        <v>131</v>
      </c>
      <c r="B7" s="102">
        <f>'HOR (1)'!B8</f>
        <v>0.42708333333333331</v>
      </c>
      <c r="C7" s="103" t="str">
        <f>'Matrículas Promoción'!C6</f>
        <v>CARLOS CUNHA</v>
      </c>
      <c r="D7" s="103" t="str">
        <f>'Matrículas Promoción'!E6</f>
        <v>JD DE RAPOSINHO</v>
      </c>
      <c r="E7" s="110">
        <f>'FASE 1'!G12</f>
        <v>0.48347222222222225</v>
      </c>
      <c r="F7" s="112">
        <f>'FASE 1'!H12</f>
        <v>0.4850694444444445</v>
      </c>
    </row>
    <row r="8" spans="1:6" ht="20.100000000000001" customHeight="1" x14ac:dyDescent="0.25">
      <c r="A8" s="94">
        <f>'Matrículas Promoción'!A7</f>
        <v>128</v>
      </c>
      <c r="B8" s="102">
        <f>'HOR (1)'!B9</f>
        <v>0.42708333333333331</v>
      </c>
      <c r="C8" s="103" t="str">
        <f>'Matrículas Promoción'!C7</f>
        <v>MARISA BOTE</v>
      </c>
      <c r="D8" s="103" t="str">
        <f>'Matrículas Promoción'!E7</f>
        <v>DANDOLO DB</v>
      </c>
      <c r="E8" s="110">
        <f>'FASE 1'!G13</f>
        <v>0.4834606481481481</v>
      </c>
      <c r="F8" s="112">
        <f>'FASE 1'!H13</f>
        <v>0.48798611111111106</v>
      </c>
    </row>
    <row r="9" spans="1:6" ht="20.100000000000001" customHeight="1" x14ac:dyDescent="0.25">
      <c r="A9" s="94">
        <f>'Matrículas Promoción'!A8</f>
        <v>127</v>
      </c>
      <c r="B9" s="102">
        <f>'HOR (1)'!B10</f>
        <v>0.42708333333333331</v>
      </c>
      <c r="C9" s="103" t="str">
        <f>'Matrículas Promoción'!C8</f>
        <v>HUGO MUACHO</v>
      </c>
      <c r="D9" s="103" t="str">
        <f>'Matrículas Promoción'!E8</f>
        <v>ZARZAMORA DB</v>
      </c>
      <c r="E9" s="110">
        <f>'FASE 1'!G14</f>
        <v>0.48348379629629629</v>
      </c>
      <c r="F9" s="112">
        <f>'FASE 1'!H14</f>
        <v>0.48805555555555552</v>
      </c>
    </row>
    <row r="10" spans="1:6" ht="20.100000000000001" customHeight="1" x14ac:dyDescent="0.25">
      <c r="A10" s="94">
        <f>'Matrículas Promoción'!A9</f>
        <v>126</v>
      </c>
      <c r="B10" s="102">
        <f>'HOR (1)'!B11</f>
        <v>0.42708333333333331</v>
      </c>
      <c r="C10" s="103" t="str">
        <f>'Matrículas Promoción'!C9</f>
        <v>ALVARO SANCHEZ RICO</v>
      </c>
      <c r="D10" s="103" t="str">
        <f>'Matrículas Promoción'!E9</f>
        <v>INOCENTE</v>
      </c>
      <c r="E10" s="110">
        <f>'FASE 1'!G15</f>
        <v>0.49768518518518517</v>
      </c>
      <c r="F10" s="112">
        <f>'FASE 1'!H15</f>
        <v>0</v>
      </c>
    </row>
    <row r="11" spans="1:6" ht="20.100000000000001" customHeight="1" x14ac:dyDescent="0.25">
      <c r="A11" s="94">
        <f>'Matrículas Promoción'!A10</f>
        <v>125</v>
      </c>
      <c r="B11" s="102">
        <f>'HOR (1)'!B12</f>
        <v>0.42708333333333331</v>
      </c>
      <c r="C11" s="103" t="str">
        <f>'Matrículas Promoción'!C10</f>
        <v>AURORA TORRES</v>
      </c>
      <c r="D11" s="103" t="str">
        <f>'Matrículas Promoción'!E10</f>
        <v>MARACA ALB</v>
      </c>
      <c r="E11" s="110">
        <f>'FASE 1'!G16</f>
        <v>0.49006944444444445</v>
      </c>
      <c r="F11" s="112">
        <f>'FASE 1'!H16</f>
        <v>0.49541666666666667</v>
      </c>
    </row>
    <row r="12" spans="1:6" ht="20.100000000000001" customHeight="1" x14ac:dyDescent="0.25">
      <c r="A12" s="94">
        <f>'Matrículas Promoción'!A11</f>
        <v>129</v>
      </c>
      <c r="B12" s="102">
        <f>'HOR (1)'!B13</f>
        <v>0.42708333333333331</v>
      </c>
      <c r="C12" s="103" t="str">
        <f>'Matrículas Promoción'!C11</f>
        <v>FERNANDO ALBARRAN</v>
      </c>
      <c r="D12" s="103" t="str">
        <f>'Matrículas Promoción'!E11</f>
        <v>LUANDA LB</v>
      </c>
      <c r="E12" s="110">
        <f>'FASE 1'!G17</f>
        <v>0.49008101851851849</v>
      </c>
      <c r="F12" s="112">
        <f>'FASE 1'!H17</f>
        <v>0.49540509259259258</v>
      </c>
    </row>
    <row r="13" spans="1:6" ht="20.100000000000001" customHeight="1" x14ac:dyDescent="0.25">
      <c r="A13" s="94">
        <f>'Matrículas Promoción'!A12</f>
        <v>0</v>
      </c>
      <c r="B13" s="102">
        <f>'HOR (1)'!B14</f>
        <v>0.45833333333333331</v>
      </c>
      <c r="C13" s="103">
        <f>'Matrículas Promoción'!C12</f>
        <v>0</v>
      </c>
      <c r="D13" s="103">
        <f>'Matrículas Promoción'!E12</f>
        <v>0</v>
      </c>
      <c r="E13" s="110">
        <f>'FASE 1'!G18</f>
        <v>0</v>
      </c>
      <c r="F13" s="112">
        <f>'FASE 1'!H18</f>
        <v>0</v>
      </c>
    </row>
    <row r="14" spans="1:6" ht="20.100000000000001" customHeight="1" x14ac:dyDescent="0.25">
      <c r="A14" s="94">
        <f>'Matrículas Promoción'!A13</f>
        <v>0</v>
      </c>
      <c r="B14" s="102">
        <f>'HOR (1)'!B15</f>
        <v>0.45833333333333331</v>
      </c>
      <c r="C14" s="103">
        <f>'Matrículas Promoción'!C13</f>
        <v>0</v>
      </c>
      <c r="D14" s="103">
        <f>'Matrículas Promoción'!E13</f>
        <v>0</v>
      </c>
      <c r="E14" s="110">
        <f>'FASE 1'!G19</f>
        <v>0</v>
      </c>
      <c r="F14" s="112">
        <f>'FASE 1'!H19</f>
        <v>0</v>
      </c>
    </row>
    <row r="15" spans="1:6" ht="20.100000000000001" customHeight="1" x14ac:dyDescent="0.25">
      <c r="A15" s="94">
        <f>'Matrículas Promoción'!A14</f>
        <v>0</v>
      </c>
      <c r="B15" s="102">
        <f>'HOR (1)'!B16</f>
        <v>0.45833333333333331</v>
      </c>
      <c r="C15" s="103">
        <f>'Matrículas Promoción'!C14</f>
        <v>0</v>
      </c>
      <c r="D15" s="103">
        <f>'Matrículas Promoción'!E14</f>
        <v>0</v>
      </c>
      <c r="E15" s="110">
        <f>'FASE 1'!G20</f>
        <v>0</v>
      </c>
      <c r="F15" s="112">
        <f>'FASE 1'!H20</f>
        <v>0</v>
      </c>
    </row>
    <row r="16" spans="1:6" ht="20.100000000000001" customHeight="1" x14ac:dyDescent="0.25">
      <c r="A16" s="94">
        <f>'Matrículas Promoción'!A15</f>
        <v>0</v>
      </c>
      <c r="B16" s="102">
        <f>'HOR (1)'!B17</f>
        <v>0.45833333333333331</v>
      </c>
      <c r="C16" s="103">
        <f>'Matrículas Promoción'!C15</f>
        <v>0</v>
      </c>
      <c r="D16" s="103">
        <f>'Matrículas Promoción'!E15</f>
        <v>0</v>
      </c>
      <c r="E16" s="110">
        <f>'FASE 1'!G21</f>
        <v>0</v>
      </c>
      <c r="F16" s="112">
        <f>'FASE 1'!H21</f>
        <v>0</v>
      </c>
    </row>
    <row r="17" spans="1:6" ht="20.100000000000001" customHeight="1" x14ac:dyDescent="0.25">
      <c r="A17" s="94">
        <f>'Matrículas Promoción'!A16</f>
        <v>0</v>
      </c>
      <c r="B17" s="102">
        <f>'HOR (1)'!B18</f>
        <v>0.45833333333333331</v>
      </c>
      <c r="C17" s="103">
        <f>'Matrículas Promoción'!C16</f>
        <v>0</v>
      </c>
      <c r="D17" s="103">
        <f>'Matrículas Promoción'!E16</f>
        <v>0</v>
      </c>
      <c r="E17" s="110">
        <f>'FASE 1'!G22</f>
        <v>0</v>
      </c>
      <c r="F17" s="112">
        <f>'FASE 1'!H22</f>
        <v>0</v>
      </c>
    </row>
    <row r="18" spans="1:6" ht="20.100000000000001" customHeight="1" x14ac:dyDescent="0.25">
      <c r="A18" s="94">
        <f>'Matrículas Promoción'!A17</f>
        <v>0</v>
      </c>
      <c r="B18" s="102">
        <f>'HOR (1)'!B19</f>
        <v>0.45833333333333331</v>
      </c>
      <c r="C18" s="103">
        <f>'Matrículas Promoción'!C17</f>
        <v>0</v>
      </c>
      <c r="D18" s="103">
        <f>'Matrículas Promoción'!E17</f>
        <v>0</v>
      </c>
      <c r="E18" s="110">
        <f>'FASE 1'!G23</f>
        <v>0</v>
      </c>
      <c r="F18" s="112">
        <f>'FASE 1'!H23</f>
        <v>0</v>
      </c>
    </row>
    <row r="19" spans="1:6" ht="20.100000000000001" customHeight="1" x14ac:dyDescent="0.25">
      <c r="A19" s="94">
        <f>'Matrículas Promoción'!A18</f>
        <v>0</v>
      </c>
      <c r="B19" s="102">
        <f>'HOR (1)'!B20</f>
        <v>0.45833333333333331</v>
      </c>
      <c r="C19" s="103">
        <f>'Matrículas Promoción'!C18</f>
        <v>0</v>
      </c>
      <c r="D19" s="103">
        <f>'Matrículas Promoción'!E18</f>
        <v>0</v>
      </c>
      <c r="E19" s="110">
        <f>'FASE 1'!G24</f>
        <v>0</v>
      </c>
      <c r="F19" s="112">
        <f>'FASE 1'!H24</f>
        <v>0</v>
      </c>
    </row>
    <row r="20" spans="1:6" ht="20.100000000000001" customHeight="1" x14ac:dyDescent="0.25">
      <c r="A20" s="94">
        <f>'Matrículas Promoción'!A19</f>
        <v>0</v>
      </c>
      <c r="B20" s="102">
        <f>'HOR (1)'!B21</f>
        <v>0.45833333333333331</v>
      </c>
      <c r="C20" s="103">
        <f>'Matrículas Promoción'!C19</f>
        <v>0</v>
      </c>
      <c r="D20" s="103">
        <f>'Matrículas Promoción'!E19</f>
        <v>0</v>
      </c>
      <c r="E20" s="110">
        <f>'FASE 1'!G25</f>
        <v>0</v>
      </c>
      <c r="F20" s="112">
        <f>'FASE 1'!H25</f>
        <v>0</v>
      </c>
    </row>
    <row r="21" spans="1:6" ht="20.100000000000001" customHeight="1" x14ac:dyDescent="0.25">
      <c r="A21" s="94">
        <f>'Matrículas Promoción'!A20</f>
        <v>0</v>
      </c>
      <c r="B21" s="102">
        <f>'HOR (1)'!B22</f>
        <v>0.45833333333333331</v>
      </c>
      <c r="C21" s="103">
        <f>'Matrículas Promoción'!C20</f>
        <v>0</v>
      </c>
      <c r="D21" s="103">
        <f>'Matrículas Promoción'!E20</f>
        <v>0</v>
      </c>
      <c r="E21" s="110">
        <f>'FASE 1'!G26</f>
        <v>0</v>
      </c>
      <c r="F21" s="112">
        <f>'FASE 1'!H26</f>
        <v>0</v>
      </c>
    </row>
    <row r="22" spans="1:6" ht="20.100000000000001" customHeight="1" x14ac:dyDescent="0.25">
      <c r="A22" s="94">
        <f>'Matrículas Promoción'!A21</f>
        <v>0</v>
      </c>
      <c r="B22" s="102">
        <f>'HOR (1)'!B23</f>
        <v>0.45833333333333331</v>
      </c>
      <c r="C22" s="103">
        <f>'Matrículas Promoción'!C21</f>
        <v>0</v>
      </c>
      <c r="D22" s="103">
        <f>'Matrículas Promoción'!E21</f>
        <v>0</v>
      </c>
      <c r="E22" s="110">
        <f>'FASE 1'!G27</f>
        <v>0</v>
      </c>
      <c r="F22" s="112">
        <f>'FASE 1'!H27</f>
        <v>0</v>
      </c>
    </row>
    <row r="23" spans="1:6" ht="20.100000000000001" customHeight="1" x14ac:dyDescent="0.25">
      <c r="A23" s="94">
        <f>'Matrículas Promoción'!A22</f>
        <v>0</v>
      </c>
      <c r="B23" s="102">
        <f>'HOR (1)'!B24</f>
        <v>0.45833333333333331</v>
      </c>
      <c r="C23" s="103">
        <f>'Matrículas Promoción'!C22</f>
        <v>0</v>
      </c>
      <c r="D23" s="103">
        <f>'Matrículas Promoción'!E22</f>
        <v>0</v>
      </c>
      <c r="E23" s="110">
        <f>'FASE 1'!G28</f>
        <v>0</v>
      </c>
      <c r="F23" s="112">
        <f>'FASE 1'!H28</f>
        <v>0</v>
      </c>
    </row>
    <row r="24" spans="1:6" ht="20.100000000000001" customHeight="1" x14ac:dyDescent="0.25">
      <c r="A24" s="94">
        <f>'Matrículas Promoción'!A23</f>
        <v>0</v>
      </c>
      <c r="B24" s="102">
        <f>'HOR (1)'!B25</f>
        <v>0.45833333333333331</v>
      </c>
      <c r="C24" s="103">
        <f>'Matrículas Promoción'!C23</f>
        <v>0</v>
      </c>
      <c r="D24" s="103">
        <f>'Matrículas Promoción'!E23</f>
        <v>0</v>
      </c>
      <c r="E24" s="110">
        <f>'FASE 1'!G29</f>
        <v>0</v>
      </c>
      <c r="F24" s="112">
        <f>'FASE 1'!H29</f>
        <v>0</v>
      </c>
    </row>
    <row r="25" spans="1:6" ht="20.100000000000001" customHeight="1" x14ac:dyDescent="0.25">
      <c r="A25" s="94">
        <f>'Matrículas Promoción'!A24</f>
        <v>0</v>
      </c>
      <c r="B25" s="102">
        <f>'HOR (1)'!B26</f>
        <v>0.45833333333333331</v>
      </c>
      <c r="C25" s="103">
        <f>'Matrículas Promoción'!C24</f>
        <v>0</v>
      </c>
      <c r="D25" s="103">
        <f>'Matrículas Promoción'!E24</f>
        <v>0</v>
      </c>
      <c r="E25" s="110">
        <f>'FASE 1'!G30</f>
        <v>0</v>
      </c>
      <c r="F25" s="112">
        <f>'FASE 1'!H30</f>
        <v>0</v>
      </c>
    </row>
    <row r="26" spans="1:6" ht="20.100000000000001" customHeight="1" x14ac:dyDescent="0.25">
      <c r="A26" s="94">
        <f>'Matrículas Promoción'!A25</f>
        <v>0</v>
      </c>
      <c r="B26" s="102">
        <f>'HOR (1)'!B27</f>
        <v>0.45833333333333331</v>
      </c>
      <c r="C26" s="103">
        <f>'Matrículas Promoción'!C25</f>
        <v>0</v>
      </c>
      <c r="D26" s="103">
        <f>'Matrículas Promoción'!E25</f>
        <v>0</v>
      </c>
      <c r="E26" s="110">
        <f>'FASE 1'!G31</f>
        <v>0</v>
      </c>
      <c r="F26" s="112">
        <f>'FASE 1'!H31</f>
        <v>0</v>
      </c>
    </row>
    <row r="27" spans="1:6" ht="20.100000000000001" customHeight="1" x14ac:dyDescent="0.25">
      <c r="A27" s="94">
        <f>'Matrículas Promoción'!A26</f>
        <v>0</v>
      </c>
      <c r="B27" s="102">
        <f>'HOR (1)'!B28</f>
        <v>0.45833333333333331</v>
      </c>
      <c r="C27" s="103">
        <f>'Matrículas Promoción'!C26</f>
        <v>0</v>
      </c>
      <c r="D27" s="103">
        <f>'Matrículas Promoción'!E26</f>
        <v>0</v>
      </c>
      <c r="E27" s="110">
        <f>'FASE 1'!G32</f>
        <v>0</v>
      </c>
      <c r="F27" s="112">
        <f>'FASE 1'!H32</f>
        <v>0</v>
      </c>
    </row>
    <row r="28" spans="1:6" ht="20.100000000000001" customHeight="1" x14ac:dyDescent="0.25">
      <c r="A28" s="94">
        <f>'Matrículas Promoción'!A27</f>
        <v>0</v>
      </c>
      <c r="B28" s="102">
        <f>'HOR (1)'!B29</f>
        <v>0.45833333333333331</v>
      </c>
      <c r="C28" s="103">
        <f>'Matrículas Promoción'!C27</f>
        <v>0</v>
      </c>
      <c r="D28" s="103">
        <f>'Matrículas Promoción'!E27</f>
        <v>0</v>
      </c>
      <c r="E28" s="110">
        <f>'FASE 1'!G33</f>
        <v>0</v>
      </c>
      <c r="F28" s="112">
        <f>'FASE 1'!H33</f>
        <v>0</v>
      </c>
    </row>
    <row r="29" spans="1:6" ht="20.100000000000001" customHeight="1" x14ac:dyDescent="0.25">
      <c r="A29" s="94">
        <f>'Matrículas Promoción'!A28</f>
        <v>0</v>
      </c>
      <c r="B29" s="102">
        <f>'HOR (1)'!B30</f>
        <v>0.45833333333333331</v>
      </c>
      <c r="C29" s="103">
        <f>'Matrículas Promoción'!C28</f>
        <v>0</v>
      </c>
      <c r="D29" s="103">
        <f>'Matrículas Promoción'!E28</f>
        <v>0</v>
      </c>
      <c r="E29" s="110">
        <f>'FASE 1'!G34</f>
        <v>0</v>
      </c>
      <c r="F29" s="112">
        <f>'FASE 1'!H34</f>
        <v>0</v>
      </c>
    </row>
    <row r="30" spans="1:6" ht="20.100000000000001" customHeight="1" x14ac:dyDescent="0.25">
      <c r="A30" s="94">
        <f>'Matrículas Promoción'!A29</f>
        <v>0</v>
      </c>
      <c r="B30" s="102">
        <f>'HOR (1)'!B31</f>
        <v>0.45833333333333331</v>
      </c>
      <c r="C30" s="103">
        <f>'Matrículas Promoción'!C29</f>
        <v>0</v>
      </c>
      <c r="D30" s="103">
        <f>'Matrículas Promoción'!E29</f>
        <v>0</v>
      </c>
      <c r="E30" s="110">
        <f>'FASE 1'!G35</f>
        <v>0</v>
      </c>
      <c r="F30" s="112">
        <f>'FASE 1'!H35</f>
        <v>0</v>
      </c>
    </row>
    <row r="31" spans="1:6" ht="20.100000000000001" customHeight="1" x14ac:dyDescent="0.25">
      <c r="A31" s="94">
        <f>'Matrículas Promoción'!A30</f>
        <v>0</v>
      </c>
      <c r="B31" s="102">
        <f>'HOR (1)'!B32</f>
        <v>0.45833333333333331</v>
      </c>
      <c r="C31" s="103">
        <f>'Matrículas Promoción'!C30</f>
        <v>0</v>
      </c>
      <c r="D31" s="103">
        <f>'Matrículas Promoción'!E30</f>
        <v>0</v>
      </c>
      <c r="E31" s="110">
        <f>'FASE 1'!G36</f>
        <v>0</v>
      </c>
      <c r="F31" s="112">
        <f>'FASE 1'!H36</f>
        <v>0</v>
      </c>
    </row>
    <row r="32" spans="1:6" ht="20.100000000000001" customHeight="1" x14ac:dyDescent="0.25">
      <c r="A32" s="94">
        <f>'Matrículas Promoción'!A31</f>
        <v>0</v>
      </c>
      <c r="B32" s="102">
        <f>'HOR (1)'!B33</f>
        <v>0.45833333333333331</v>
      </c>
      <c r="C32" s="103">
        <f>'Matrículas Promoción'!C31</f>
        <v>0</v>
      </c>
      <c r="D32" s="103">
        <f>'Matrículas Promoción'!E31</f>
        <v>0</v>
      </c>
      <c r="E32" s="110">
        <f>'FASE 1'!G37</f>
        <v>0</v>
      </c>
      <c r="F32" s="112">
        <f>'FASE 1'!H37</f>
        <v>0</v>
      </c>
    </row>
    <row r="33" spans="1:6" ht="20.100000000000001" customHeight="1" x14ac:dyDescent="0.25">
      <c r="A33" s="94">
        <f>'Matrículas Promoción'!A32</f>
        <v>0</v>
      </c>
      <c r="B33" s="102">
        <f>'HOR (1)'!B34</f>
        <v>0.45833333333333331</v>
      </c>
      <c r="C33" s="103">
        <f>'Matrículas Promoción'!C32</f>
        <v>0</v>
      </c>
      <c r="D33" s="103">
        <f>'Matrículas Promoción'!E32</f>
        <v>0</v>
      </c>
      <c r="E33" s="110">
        <f>'FASE 1'!G38</f>
        <v>0</v>
      </c>
      <c r="F33" s="112">
        <f>'FASE 1'!H38</f>
        <v>0</v>
      </c>
    </row>
    <row r="34" spans="1:6" ht="20.100000000000001" customHeight="1" x14ac:dyDescent="0.2">
      <c r="A34" s="198">
        <f>'Matrículas Promoción'!A33</f>
        <v>0</v>
      </c>
      <c r="B34" s="110">
        <f>'HOR (1)'!B35</f>
        <v>0.45833333333333331</v>
      </c>
      <c r="C34" s="103">
        <f>'Matrículas Promoción'!C33</f>
        <v>0</v>
      </c>
      <c r="D34" s="103">
        <f>'Matrículas Promoción'!E33</f>
        <v>0</v>
      </c>
      <c r="E34" s="110">
        <f>'FASE 1'!G39</f>
        <v>0</v>
      </c>
      <c r="F34" s="225">
        <f>'FASE 1'!H39</f>
        <v>0</v>
      </c>
    </row>
    <row r="35" spans="1:6" ht="20.100000000000001" customHeight="1" x14ac:dyDescent="0.2">
      <c r="A35" s="198">
        <f>'Matrículas Promoción'!A34</f>
        <v>0</v>
      </c>
      <c r="B35" s="110">
        <f>'HOR (1)'!B36</f>
        <v>0.45833333333333331</v>
      </c>
      <c r="C35" s="103">
        <f>'Matrículas Promoción'!C34</f>
        <v>0</v>
      </c>
      <c r="D35" s="103">
        <f>'Matrículas Promoción'!E34</f>
        <v>0</v>
      </c>
      <c r="E35" s="110">
        <f>'FASE 1'!G40</f>
        <v>0</v>
      </c>
      <c r="F35" s="225">
        <f>'FASE 1'!H40</f>
        <v>0</v>
      </c>
    </row>
    <row r="36" spans="1:6" ht="20.100000000000001" customHeight="1" x14ac:dyDescent="0.2">
      <c r="A36" s="198">
        <f>'Matrículas Promoción'!A35</f>
        <v>0</v>
      </c>
      <c r="B36" s="110">
        <f>'HOR (1)'!B37</f>
        <v>0.45833333333333331</v>
      </c>
      <c r="C36" s="103">
        <f>'Matrículas Promoción'!C35</f>
        <v>0</v>
      </c>
      <c r="D36" s="103">
        <f>'Matrículas Promoción'!E35</f>
        <v>0</v>
      </c>
      <c r="E36" s="110">
        <f>'FASE 1'!G41</f>
        <v>0</v>
      </c>
      <c r="F36" s="225">
        <f>'FASE 1'!H41</f>
        <v>0</v>
      </c>
    </row>
    <row r="37" spans="1:6" ht="20.100000000000001" customHeight="1" x14ac:dyDescent="0.2">
      <c r="A37" s="198">
        <f>'Matrículas Promoción'!A36</f>
        <v>0</v>
      </c>
      <c r="B37" s="110">
        <f>'HOR (1)'!B38</f>
        <v>0.45833333333333331</v>
      </c>
      <c r="C37" s="103">
        <f>'Matrículas Promoción'!C36</f>
        <v>0</v>
      </c>
      <c r="D37" s="103">
        <f>'Matrículas Promoción'!E36</f>
        <v>0</v>
      </c>
      <c r="E37" s="110">
        <f>'FASE 1'!G42</f>
        <v>0</v>
      </c>
      <c r="F37" s="225">
        <f>'FASE 1'!H42</f>
        <v>0</v>
      </c>
    </row>
    <row r="38" spans="1:6" ht="20.100000000000001" customHeight="1" x14ac:dyDescent="0.2">
      <c r="A38" s="198">
        <f>'Matrículas Promoción'!A37</f>
        <v>0</v>
      </c>
      <c r="B38" s="110">
        <f>'HOR (1)'!B39</f>
        <v>0.45833333333333331</v>
      </c>
      <c r="C38" s="103">
        <f>'Matrículas Promoción'!C37</f>
        <v>0</v>
      </c>
      <c r="D38" s="103">
        <f>'Matrículas Promoción'!E37</f>
        <v>0</v>
      </c>
      <c r="E38" s="110">
        <f>'FASE 1'!G43</f>
        <v>0</v>
      </c>
      <c r="F38" s="225">
        <f>'FASE 1'!H43</f>
        <v>0</v>
      </c>
    </row>
    <row r="39" spans="1:6" ht="20.100000000000001" customHeight="1" x14ac:dyDescent="0.2">
      <c r="A39" s="198">
        <f>'Matrículas Promoción'!A38</f>
        <v>0</v>
      </c>
      <c r="B39" s="110">
        <f>'HOR (1)'!B40</f>
        <v>0.45833333333333331</v>
      </c>
      <c r="C39" s="103">
        <f>'Matrículas Promoción'!C38</f>
        <v>0</v>
      </c>
      <c r="D39" s="103">
        <f>'Matrículas Promoción'!E38</f>
        <v>0</v>
      </c>
      <c r="E39" s="110">
        <f>'FASE 1'!G44</f>
        <v>0</v>
      </c>
      <c r="F39" s="225">
        <f>'FASE 1'!H44</f>
        <v>0</v>
      </c>
    </row>
    <row r="40" spans="1:6" ht="20.100000000000001" customHeight="1" x14ac:dyDescent="0.2">
      <c r="A40" s="198">
        <f>'Matrículas Promoción'!A39</f>
        <v>0</v>
      </c>
      <c r="B40" s="110">
        <f>'HOR (1)'!B41</f>
        <v>0.45833333333333331</v>
      </c>
      <c r="C40" s="103">
        <f>'Matrículas Promoción'!C39</f>
        <v>0</v>
      </c>
      <c r="D40" s="103">
        <f>'Matrículas Promoción'!E39</f>
        <v>0</v>
      </c>
      <c r="E40" s="110">
        <f>'FASE 1'!G45</f>
        <v>0</v>
      </c>
      <c r="F40" s="225">
        <f>'FASE 1'!H45</f>
        <v>0</v>
      </c>
    </row>
    <row r="41" spans="1:6" ht="20.100000000000001" customHeight="1" x14ac:dyDescent="0.2">
      <c r="A41" s="198">
        <f>'Matrículas Promoción'!A40</f>
        <v>0</v>
      </c>
      <c r="B41" s="110">
        <f>'HOR (1)'!B42</f>
        <v>0.45833333333333331</v>
      </c>
      <c r="C41" s="103">
        <f>'Matrículas Promoción'!C40</f>
        <v>0</v>
      </c>
      <c r="D41" s="103">
        <f>'Matrículas Promoción'!E40</f>
        <v>0</v>
      </c>
      <c r="E41" s="110">
        <f>'FASE 1'!G46</f>
        <v>0</v>
      </c>
      <c r="F41" s="225">
        <f>'FASE 1'!H46</f>
        <v>0</v>
      </c>
    </row>
    <row r="42" spans="1:6" ht="20.100000000000001" customHeight="1" x14ac:dyDescent="0.2">
      <c r="A42" s="198">
        <f>'Matrículas Promoción'!A41</f>
        <v>0</v>
      </c>
      <c r="B42" s="110">
        <f>'HOR (1)'!B43</f>
        <v>0.45833333333333331</v>
      </c>
      <c r="C42" s="103">
        <f>'Matrículas Promoción'!C41</f>
        <v>0</v>
      </c>
      <c r="D42" s="103">
        <f>'Matrículas Promoción'!E41</f>
        <v>0</v>
      </c>
      <c r="E42" s="110">
        <f>'FASE 1'!G47</f>
        <v>0</v>
      </c>
      <c r="F42" s="225">
        <f>'FASE 1'!H47</f>
        <v>0</v>
      </c>
    </row>
    <row r="43" spans="1:6" ht="20.100000000000001" customHeight="1" thickBot="1" x14ac:dyDescent="0.25">
      <c r="A43" s="199">
        <f>'Matrículas Promoción'!A42</f>
        <v>0</v>
      </c>
      <c r="B43" s="111">
        <f>'HOR (1)'!B44</f>
        <v>0.45833333333333331</v>
      </c>
      <c r="C43" s="104">
        <f>'Matrículas Promoción'!C42</f>
        <v>0</v>
      </c>
      <c r="D43" s="104">
        <f>'Matrículas Promoción'!E42</f>
        <v>0</v>
      </c>
      <c r="E43" s="111">
        <f>'FASE 1'!G48</f>
        <v>0</v>
      </c>
      <c r="F43" s="229">
        <f>'FASE 1'!H48</f>
        <v>0</v>
      </c>
    </row>
    <row r="44" spans="1:6" ht="13.5" thickTop="1" x14ac:dyDescent="0.2"/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0" type="noConversion"/>
  <printOptions horizontalCentered="1"/>
  <pageMargins left="0.31496062992125984" right="0.27559055118110237" top="1.4960629921259843" bottom="0.6692913385826772" header="0.39370078740157483" footer="0"/>
  <pageSetup paperSize="9" scale="56" orientation="portrait" horizontalDpi="4294967292" r:id="rId1"/>
  <headerFooter alignWithMargins="0">
    <oddHeader xml:space="preserve">&amp;L&amp;G&amp;C&amp;"Arial,Negrita"&amp;18
V RAID Club Hípico el Corzo 2012 CETP&amp;R&amp;"Arial Black,Normal"&amp;12&amp;G
&amp;D 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topLeftCell="A13" zoomScaleNormal="100" workbookViewId="0">
      <selection activeCell="C3" sqref="C3:C4"/>
    </sheetView>
  </sheetViews>
  <sheetFormatPr baseColWidth="10" defaultRowHeight="12.75" x14ac:dyDescent="0.2"/>
  <cols>
    <col min="1" max="1" width="8.42578125" style="2" customWidth="1"/>
    <col min="2" max="2" width="11" style="2" customWidth="1"/>
    <col min="3" max="3" width="35.5703125" customWidth="1"/>
    <col min="4" max="4" width="45" customWidth="1"/>
  </cols>
  <sheetData>
    <row r="1" spans="1:4" ht="27" customHeight="1" thickTop="1" x14ac:dyDescent="0.3">
      <c r="A1" s="355" t="s">
        <v>8</v>
      </c>
      <c r="B1" s="356"/>
      <c r="C1" s="356"/>
      <c r="D1" s="357"/>
    </row>
    <row r="2" spans="1:4" ht="24.75" customHeight="1" thickBot="1" x14ac:dyDescent="0.35">
      <c r="A2" s="358" t="s">
        <v>50</v>
      </c>
      <c r="B2" s="359"/>
      <c r="C2" s="359"/>
      <c r="D2" s="360"/>
    </row>
    <row r="3" spans="1:4" ht="13.5" thickTop="1" x14ac:dyDescent="0.2">
      <c r="A3" s="361" t="s">
        <v>9</v>
      </c>
      <c r="B3" s="363" t="s">
        <v>5</v>
      </c>
      <c r="C3" s="365" t="s">
        <v>0</v>
      </c>
      <c r="D3" s="365" t="s">
        <v>1</v>
      </c>
    </row>
    <row r="4" spans="1:4" ht="13.5" thickBot="1" x14ac:dyDescent="0.25">
      <c r="A4" s="362"/>
      <c r="B4" s="364"/>
      <c r="C4" s="366"/>
      <c r="D4" s="366"/>
    </row>
    <row r="5" spans="1:4" ht="20.100000000000001" customHeight="1" thickTop="1" x14ac:dyDescent="0.25">
      <c r="A5" s="92">
        <f>'Matrículas Promoción'!A3</f>
        <v>149</v>
      </c>
      <c r="B5" s="93">
        <f>+'FASE 1'!H9+'FASE 1'!$I$4</f>
        <v>0.505</v>
      </c>
      <c r="C5" s="91" t="str">
        <f>'Matrículas Promoción'!C3</f>
        <v>JESUS RUIZ ROJAS</v>
      </c>
      <c r="D5" s="167" t="str">
        <f>'Matrículas Promoción'!E3</f>
        <v>MULAN RS</v>
      </c>
    </row>
    <row r="6" spans="1:4" ht="20.100000000000001" customHeight="1" x14ac:dyDescent="0.25">
      <c r="A6" s="97">
        <f>'Matrículas Promoción'!A4</f>
        <v>146</v>
      </c>
      <c r="B6" s="95">
        <f>+'FASE 1'!H10+'FASE 1'!$I$4</f>
        <v>0.50509259259259254</v>
      </c>
      <c r="C6" s="312" t="str">
        <f>'Matrículas Promoción'!C4</f>
        <v>GONZALO ALONSO</v>
      </c>
      <c r="D6" s="168" t="str">
        <f>'Matrículas Promoción'!E4</f>
        <v>ARABIA</v>
      </c>
    </row>
    <row r="7" spans="1:4" ht="20.100000000000001" customHeight="1" x14ac:dyDescent="0.25">
      <c r="A7" s="97">
        <f>'Matrículas Promoción'!A5</f>
        <v>147</v>
      </c>
      <c r="B7" s="95">
        <f>+'FASE 1'!H11+'FASE 1'!$I$4</f>
        <v>2.0833333333333332E-2</v>
      </c>
      <c r="C7" s="312" t="str">
        <f>'Matrículas Promoción'!C5</f>
        <v>ELENA COBOS ALONSO</v>
      </c>
      <c r="D7" s="312" t="str">
        <f>'Matrículas Promoción'!E5</f>
        <v>NANCY</v>
      </c>
    </row>
    <row r="8" spans="1:4" ht="20.100000000000001" customHeight="1" x14ac:dyDescent="0.25">
      <c r="A8" s="97">
        <f>'Matrículas Promoción'!A6</f>
        <v>131</v>
      </c>
      <c r="B8" s="95">
        <f>+'FASE 1'!H12+'FASE 1'!$I$4</f>
        <v>0.50590277777777781</v>
      </c>
      <c r="C8" s="312" t="str">
        <f>'Matrículas Promoción'!C6</f>
        <v>CARLOS CUNHA</v>
      </c>
      <c r="D8" s="168" t="str">
        <f>'Matrículas Promoción'!E6</f>
        <v>JD DE RAPOSINHO</v>
      </c>
    </row>
    <row r="9" spans="1:4" ht="20.100000000000001" customHeight="1" x14ac:dyDescent="0.25">
      <c r="A9" s="97">
        <f>'Matrículas Promoción'!A7</f>
        <v>128</v>
      </c>
      <c r="B9" s="95">
        <f>+'FASE 1'!H13+'FASE 1'!$I$4</f>
        <v>0.50881944444444438</v>
      </c>
      <c r="C9" s="312" t="str">
        <f>'Matrículas Promoción'!C7</f>
        <v>MARISA BOTE</v>
      </c>
      <c r="D9" s="168" t="str">
        <f>'Matrículas Promoción'!E7</f>
        <v>DANDOLO DB</v>
      </c>
    </row>
    <row r="10" spans="1:4" ht="20.100000000000001" customHeight="1" x14ac:dyDescent="0.25">
      <c r="A10" s="97">
        <f>'Matrículas Promoción'!A8</f>
        <v>127</v>
      </c>
      <c r="B10" s="95">
        <f>+'FASE 1'!H14+'FASE 1'!$I$4</f>
        <v>0.50888888888888884</v>
      </c>
      <c r="C10" s="312" t="str">
        <f>'Matrículas Promoción'!C8</f>
        <v>HUGO MUACHO</v>
      </c>
      <c r="D10" s="168" t="str">
        <f>'Matrículas Promoción'!E8</f>
        <v>ZARZAMORA DB</v>
      </c>
    </row>
    <row r="11" spans="1:4" ht="20.100000000000001" customHeight="1" x14ac:dyDescent="0.25">
      <c r="A11" s="97">
        <f>'Matrículas Promoción'!A9</f>
        <v>126</v>
      </c>
      <c r="B11" s="95">
        <f>+'FASE 1'!H15+'FASE 1'!$I$4</f>
        <v>2.0833333333333332E-2</v>
      </c>
      <c r="C11" s="312" t="str">
        <f>'Matrículas Promoción'!C9</f>
        <v>ALVARO SANCHEZ RICO</v>
      </c>
      <c r="D11" s="168" t="str">
        <f>'Matrículas Promoción'!E9</f>
        <v>INOCENTE</v>
      </c>
    </row>
    <row r="12" spans="1:4" ht="20.100000000000001" customHeight="1" x14ac:dyDescent="0.25">
      <c r="A12" s="97">
        <f>'Matrículas Promoción'!A10</f>
        <v>125</v>
      </c>
      <c r="B12" s="95">
        <f>+'FASE 1'!H16+'FASE 1'!$I$4</f>
        <v>0.51624999999999999</v>
      </c>
      <c r="C12" s="312" t="str">
        <f>'Matrículas Promoción'!C10</f>
        <v>AURORA TORRES</v>
      </c>
      <c r="D12" s="168" t="str">
        <f>'Matrículas Promoción'!E10</f>
        <v>MARACA ALB</v>
      </c>
    </row>
    <row r="13" spans="1:4" ht="20.100000000000001" customHeight="1" x14ac:dyDescent="0.25">
      <c r="A13" s="97">
        <f>'Matrículas Promoción'!A11</f>
        <v>129</v>
      </c>
      <c r="B13" s="95">
        <f>+'FASE 1'!H17+'FASE 1'!$I$4</f>
        <v>0.51623842592592595</v>
      </c>
      <c r="C13" s="312" t="str">
        <f>'Matrículas Promoción'!C11</f>
        <v>FERNANDO ALBARRAN</v>
      </c>
      <c r="D13" s="168" t="str">
        <f>'Matrículas Promoción'!E11</f>
        <v>LUANDA LB</v>
      </c>
    </row>
    <row r="14" spans="1:4" ht="20.100000000000001" customHeight="1" x14ac:dyDescent="0.25">
      <c r="A14" s="97">
        <f>'Matrículas Promoción'!A12</f>
        <v>0</v>
      </c>
      <c r="B14" s="95">
        <f>+'FASE 1'!H18+'FASE 1'!$I$4</f>
        <v>2.0833333333333332E-2</v>
      </c>
      <c r="C14" s="312">
        <f>'Matrículas Promoción'!C12</f>
        <v>0</v>
      </c>
      <c r="D14" s="168">
        <f>'Matrículas Promoción'!E12</f>
        <v>0</v>
      </c>
    </row>
    <row r="15" spans="1:4" ht="20.100000000000001" customHeight="1" x14ac:dyDescent="0.25">
      <c r="A15" s="97">
        <f>'Matrículas Promoción'!A13</f>
        <v>0</v>
      </c>
      <c r="B15" s="95">
        <f>+'FASE 1'!H19+'FASE 1'!$I$4</f>
        <v>2.0833333333333332E-2</v>
      </c>
      <c r="C15" s="312">
        <f>'Matrículas Promoción'!C13</f>
        <v>0</v>
      </c>
      <c r="D15" s="168">
        <f>'Matrículas Promoción'!E13</f>
        <v>0</v>
      </c>
    </row>
    <row r="16" spans="1:4" ht="20.100000000000001" customHeight="1" x14ac:dyDescent="0.25">
      <c r="A16" s="97">
        <f>'Matrículas Promoción'!A14</f>
        <v>0</v>
      </c>
      <c r="B16" s="95">
        <f>+'FASE 1'!H20+'FASE 1'!$I$4</f>
        <v>2.0833333333333332E-2</v>
      </c>
      <c r="C16" s="312">
        <f>'Matrículas Promoción'!C14</f>
        <v>0</v>
      </c>
      <c r="D16" s="168">
        <f>'Matrículas Promoción'!E14</f>
        <v>0</v>
      </c>
    </row>
    <row r="17" spans="1:4" ht="20.100000000000001" customHeight="1" x14ac:dyDescent="0.25">
      <c r="A17" s="97">
        <f>'Matrículas Promoción'!A15</f>
        <v>0</v>
      </c>
      <c r="B17" s="95">
        <f>+'FASE 1'!H21+'FASE 1'!$I$4</f>
        <v>2.0833333333333332E-2</v>
      </c>
      <c r="C17" s="312">
        <f>'Matrículas Promoción'!C15</f>
        <v>0</v>
      </c>
      <c r="D17" s="168">
        <f>'Matrículas Promoción'!E15</f>
        <v>0</v>
      </c>
    </row>
    <row r="18" spans="1:4" ht="20.100000000000001" customHeight="1" x14ac:dyDescent="0.25">
      <c r="A18" s="97">
        <f>'Matrículas Promoción'!A16</f>
        <v>0</v>
      </c>
      <c r="B18" s="95">
        <f>+'FASE 1'!H22+'FASE 1'!$I$4</f>
        <v>2.0833333333333332E-2</v>
      </c>
      <c r="C18" s="312">
        <f>'Matrículas Promoción'!C16</f>
        <v>0</v>
      </c>
      <c r="D18" s="168">
        <f>'Matrículas Promoción'!E16</f>
        <v>0</v>
      </c>
    </row>
    <row r="19" spans="1:4" ht="20.100000000000001" customHeight="1" x14ac:dyDescent="0.25">
      <c r="A19" s="97">
        <f>'Matrículas Promoción'!A17</f>
        <v>0</v>
      </c>
      <c r="B19" s="95">
        <f>+'FASE 1'!H23+'FASE 1'!$I$4</f>
        <v>2.0833333333333332E-2</v>
      </c>
      <c r="C19" s="312">
        <f>'Matrículas Promoción'!C17</f>
        <v>0</v>
      </c>
      <c r="D19" s="168">
        <f>'Matrículas Promoción'!E17</f>
        <v>0</v>
      </c>
    </row>
    <row r="20" spans="1:4" ht="20.100000000000001" customHeight="1" x14ac:dyDescent="0.25">
      <c r="A20" s="97">
        <f>'Matrículas Promoción'!A18</f>
        <v>0</v>
      </c>
      <c r="B20" s="95">
        <f>+'FASE 1'!H24+'FASE 1'!$I$4</f>
        <v>2.0833333333333332E-2</v>
      </c>
      <c r="C20" s="312">
        <f>'Matrículas Promoción'!C18</f>
        <v>0</v>
      </c>
      <c r="D20" s="168">
        <f>'Matrículas Promoción'!E18</f>
        <v>0</v>
      </c>
    </row>
    <row r="21" spans="1:4" ht="20.100000000000001" customHeight="1" x14ac:dyDescent="0.25">
      <c r="A21" s="97">
        <f>'Matrículas Promoción'!A19</f>
        <v>0</v>
      </c>
      <c r="B21" s="95">
        <f>+'FASE 1'!H25+'FASE 1'!$I$4</f>
        <v>2.0833333333333332E-2</v>
      </c>
      <c r="C21" s="312">
        <f>'Matrículas Promoción'!C19</f>
        <v>0</v>
      </c>
      <c r="D21" s="168">
        <f>'Matrículas Promoción'!E19</f>
        <v>0</v>
      </c>
    </row>
    <row r="22" spans="1:4" ht="20.100000000000001" customHeight="1" x14ac:dyDescent="0.25">
      <c r="A22" s="97">
        <f>'Matrículas Promoción'!A20</f>
        <v>0</v>
      </c>
      <c r="B22" s="95">
        <f>+'FASE 1'!H26+'FASE 1'!$I$4</f>
        <v>2.0833333333333332E-2</v>
      </c>
      <c r="C22" s="312">
        <f>'Matrículas Promoción'!C20</f>
        <v>0</v>
      </c>
      <c r="D22" s="168">
        <f>'Matrículas Promoción'!E20</f>
        <v>0</v>
      </c>
    </row>
    <row r="23" spans="1:4" ht="20.100000000000001" customHeight="1" x14ac:dyDescent="0.25">
      <c r="A23" s="97">
        <f>'Matrículas Promoción'!A21</f>
        <v>0</v>
      </c>
      <c r="B23" s="95">
        <f>+'FASE 1'!H27+'FASE 1'!$I$4</f>
        <v>2.0833333333333332E-2</v>
      </c>
      <c r="C23" s="312">
        <f>'Matrículas Promoción'!C21</f>
        <v>0</v>
      </c>
      <c r="D23" s="168">
        <f>'Matrículas Promoción'!E21</f>
        <v>0</v>
      </c>
    </row>
    <row r="24" spans="1:4" ht="20.100000000000001" customHeight="1" x14ac:dyDescent="0.25">
      <c r="A24" s="97">
        <f>'Matrículas Promoción'!A22</f>
        <v>0</v>
      </c>
      <c r="B24" s="95">
        <f>+'FASE 1'!H28+'FASE 1'!$I$4</f>
        <v>2.0833333333333332E-2</v>
      </c>
      <c r="C24" s="312">
        <f>'Matrículas Promoción'!C22</f>
        <v>0</v>
      </c>
      <c r="D24" s="168">
        <f>'Matrículas Promoción'!E22</f>
        <v>0</v>
      </c>
    </row>
    <row r="25" spans="1:4" ht="20.100000000000001" customHeight="1" x14ac:dyDescent="0.25">
      <c r="A25" s="97">
        <f>'Matrículas Promoción'!A23</f>
        <v>0</v>
      </c>
      <c r="B25" s="95">
        <f>+'FASE 1'!H29+'FASE 1'!$I$4</f>
        <v>2.0833333333333332E-2</v>
      </c>
      <c r="C25" s="312">
        <f>'Matrículas Promoción'!C23</f>
        <v>0</v>
      </c>
      <c r="D25" s="168">
        <f>'Matrículas Promoción'!E23</f>
        <v>0</v>
      </c>
    </row>
    <row r="26" spans="1:4" ht="20.100000000000001" customHeight="1" x14ac:dyDescent="0.25">
      <c r="A26" s="97">
        <f>'Matrículas Promoción'!A24</f>
        <v>0</v>
      </c>
      <c r="B26" s="95">
        <f>+'FASE 1'!H30+'FASE 1'!$I$4</f>
        <v>2.0833333333333332E-2</v>
      </c>
      <c r="C26" s="312">
        <f>'Matrículas Promoción'!C24</f>
        <v>0</v>
      </c>
      <c r="D26" s="168">
        <f>'Matrículas Promoción'!E24</f>
        <v>0</v>
      </c>
    </row>
    <row r="27" spans="1:4" ht="20.100000000000001" customHeight="1" x14ac:dyDescent="0.25">
      <c r="A27" s="97">
        <f>'Matrículas Promoción'!A25</f>
        <v>0</v>
      </c>
      <c r="B27" s="95">
        <f>+'FASE 1'!H31+'FASE 1'!$I$4</f>
        <v>2.0833333333333332E-2</v>
      </c>
      <c r="C27" s="312">
        <f>'Matrículas Promoción'!C25</f>
        <v>0</v>
      </c>
      <c r="D27" s="168">
        <f>'Matrículas Promoción'!E25</f>
        <v>0</v>
      </c>
    </row>
    <row r="28" spans="1:4" ht="20.100000000000001" customHeight="1" x14ac:dyDescent="0.25">
      <c r="A28" s="97">
        <f>'Matrículas Promoción'!A26</f>
        <v>0</v>
      </c>
      <c r="B28" s="95">
        <f>+'FASE 1'!H32+'FASE 1'!$I$4</f>
        <v>2.0833333333333332E-2</v>
      </c>
      <c r="C28" s="312">
        <f>'Matrículas Promoción'!C26</f>
        <v>0</v>
      </c>
      <c r="D28" s="168">
        <f>'Matrículas Promoción'!E26</f>
        <v>0</v>
      </c>
    </row>
    <row r="29" spans="1:4" ht="20.100000000000001" customHeight="1" x14ac:dyDescent="0.25">
      <c r="A29" s="97">
        <f>'Matrículas Promoción'!A27</f>
        <v>0</v>
      </c>
      <c r="B29" s="95">
        <f>+'FASE 1'!H33+'FASE 1'!$I$4</f>
        <v>2.0833333333333332E-2</v>
      </c>
      <c r="C29" s="312">
        <f>'Matrículas Promoción'!C27</f>
        <v>0</v>
      </c>
      <c r="D29" s="168">
        <f>'Matrículas Promoción'!E27</f>
        <v>0</v>
      </c>
    </row>
    <row r="30" spans="1:4" ht="20.100000000000001" customHeight="1" x14ac:dyDescent="0.25">
      <c r="A30" s="97">
        <f>'Matrículas Promoción'!A28</f>
        <v>0</v>
      </c>
      <c r="B30" s="95">
        <f>+'FASE 1'!H34+'FASE 1'!$I$4</f>
        <v>2.0833333333333332E-2</v>
      </c>
      <c r="C30" s="312">
        <f>'Matrículas Promoción'!C28</f>
        <v>0</v>
      </c>
      <c r="D30" s="168">
        <f>'Matrículas Promoción'!E28</f>
        <v>0</v>
      </c>
    </row>
    <row r="31" spans="1:4" ht="20.100000000000001" customHeight="1" x14ac:dyDescent="0.25">
      <c r="A31" s="97">
        <f>'Matrículas Promoción'!A29</f>
        <v>0</v>
      </c>
      <c r="B31" s="95">
        <f>+'FASE 1'!H35+'FASE 1'!$I$4</f>
        <v>2.0833333333333332E-2</v>
      </c>
      <c r="C31" s="312">
        <f>'Matrículas Promoción'!C29</f>
        <v>0</v>
      </c>
      <c r="D31" s="168">
        <f>'Matrículas Promoción'!E29</f>
        <v>0</v>
      </c>
    </row>
    <row r="32" spans="1:4" ht="20.100000000000001" customHeight="1" x14ac:dyDescent="0.25">
      <c r="A32" s="97">
        <f>'Matrículas Promoción'!A30</f>
        <v>0</v>
      </c>
      <c r="B32" s="95">
        <f>+'FASE 1'!H36+'FASE 1'!$I$4</f>
        <v>2.0833333333333332E-2</v>
      </c>
      <c r="C32" s="312">
        <f>'Matrículas Promoción'!C30</f>
        <v>0</v>
      </c>
      <c r="D32" s="168">
        <f>'Matrículas Promoción'!E30</f>
        <v>0</v>
      </c>
    </row>
    <row r="33" spans="1:4" ht="20.100000000000001" customHeight="1" x14ac:dyDescent="0.25">
      <c r="A33" s="97">
        <f>'Matrículas Promoción'!A31</f>
        <v>0</v>
      </c>
      <c r="B33" s="95">
        <f>+'FASE 1'!H37+'FASE 1'!$I$4</f>
        <v>2.0833333333333332E-2</v>
      </c>
      <c r="C33" s="312">
        <f>'Matrículas Promoción'!C31</f>
        <v>0</v>
      </c>
      <c r="D33" s="168">
        <f>'Matrículas Promoción'!E31</f>
        <v>0</v>
      </c>
    </row>
    <row r="34" spans="1:4" ht="20.100000000000001" customHeight="1" x14ac:dyDescent="0.25">
      <c r="A34" s="203">
        <f>'Matrículas Promoción'!A32</f>
        <v>0</v>
      </c>
      <c r="B34" s="204">
        <f>+'FASE 1'!H38+'FASE 1'!$I$4</f>
        <v>2.0833333333333332E-2</v>
      </c>
      <c r="C34" s="315">
        <f>'Matrículas Promoción'!C32</f>
        <v>0</v>
      </c>
      <c r="D34" s="316">
        <f>'Matrículas Promoción'!E32</f>
        <v>0</v>
      </c>
    </row>
    <row r="35" spans="1:4" ht="20.100000000000001" customHeight="1" x14ac:dyDescent="0.25">
      <c r="A35" s="205">
        <f>'Matrículas Promoción'!A33</f>
        <v>0</v>
      </c>
      <c r="B35" s="110">
        <f>+'FASE 1'!H39+'FASE 1'!$I$4</f>
        <v>2.0833333333333332E-2</v>
      </c>
      <c r="C35" s="113">
        <f>'Matrículas Promoción'!C33</f>
        <v>0</v>
      </c>
      <c r="D35" s="317">
        <f>'Matrículas Promoción'!E33</f>
        <v>0</v>
      </c>
    </row>
    <row r="36" spans="1:4" ht="20.100000000000001" customHeight="1" x14ac:dyDescent="0.25">
      <c r="A36" s="205">
        <f>'Matrículas Promoción'!A34</f>
        <v>0</v>
      </c>
      <c r="B36" s="110">
        <f>+'FASE 1'!H40+'FASE 1'!$I$4</f>
        <v>2.0833333333333332E-2</v>
      </c>
      <c r="C36" s="113">
        <f>'Matrículas Promoción'!C34</f>
        <v>0</v>
      </c>
      <c r="D36" s="317">
        <f>'Matrículas Promoción'!E34</f>
        <v>0</v>
      </c>
    </row>
    <row r="37" spans="1:4" ht="20.100000000000001" customHeight="1" x14ac:dyDescent="0.25">
      <c r="A37" s="205">
        <f>'Matrículas Promoción'!A35</f>
        <v>0</v>
      </c>
      <c r="B37" s="110">
        <f>+'FASE 1'!H41+'FASE 1'!$I$4</f>
        <v>2.0833333333333332E-2</v>
      </c>
      <c r="C37" s="113">
        <f>'Matrículas Promoción'!C35</f>
        <v>0</v>
      </c>
      <c r="D37" s="317">
        <f>'Matrículas Promoción'!E35</f>
        <v>0</v>
      </c>
    </row>
    <row r="38" spans="1:4" ht="20.100000000000001" customHeight="1" x14ac:dyDescent="0.25">
      <c r="A38" s="205">
        <f>'Matrículas Promoción'!A36</f>
        <v>0</v>
      </c>
      <c r="B38" s="110">
        <f>+'FASE 1'!H42+'FASE 1'!$I$4</f>
        <v>2.0833333333333332E-2</v>
      </c>
      <c r="C38" s="113">
        <f>'Matrículas Promoción'!C36</f>
        <v>0</v>
      </c>
      <c r="D38" s="317">
        <f>'Matrículas Promoción'!E36</f>
        <v>0</v>
      </c>
    </row>
    <row r="39" spans="1:4" ht="20.100000000000001" customHeight="1" x14ac:dyDescent="0.25">
      <c r="A39" s="205">
        <f>'Matrículas Promoción'!A37</f>
        <v>0</v>
      </c>
      <c r="B39" s="110">
        <f>+'FASE 1'!H43+'FASE 1'!$I$4</f>
        <v>2.0833333333333332E-2</v>
      </c>
      <c r="C39" s="113">
        <f>'Matrículas Promoción'!C37</f>
        <v>0</v>
      </c>
      <c r="D39" s="317">
        <f>'Matrículas Promoción'!E37</f>
        <v>0</v>
      </c>
    </row>
    <row r="40" spans="1:4" ht="20.100000000000001" customHeight="1" x14ac:dyDescent="0.25">
      <c r="A40" s="205">
        <f>'Matrículas Promoción'!A38</f>
        <v>0</v>
      </c>
      <c r="B40" s="110">
        <f>+'FASE 1'!H44+'FASE 1'!$I$4</f>
        <v>2.0833333333333332E-2</v>
      </c>
      <c r="C40" s="113">
        <f>'Matrículas Promoción'!C38</f>
        <v>0</v>
      </c>
      <c r="D40" s="317">
        <f>'Matrículas Promoción'!E38</f>
        <v>0</v>
      </c>
    </row>
    <row r="41" spans="1:4" ht="20.100000000000001" customHeight="1" x14ac:dyDescent="0.25">
      <c r="A41" s="205">
        <f>'Matrículas Promoción'!A39</f>
        <v>0</v>
      </c>
      <c r="B41" s="110">
        <f>+'FASE 1'!H45+'FASE 1'!$I$4</f>
        <v>2.0833333333333332E-2</v>
      </c>
      <c r="C41" s="113">
        <f>'Matrículas Promoción'!C39</f>
        <v>0</v>
      </c>
      <c r="D41" s="317">
        <f>'Matrículas Promoción'!E39</f>
        <v>0</v>
      </c>
    </row>
    <row r="42" spans="1:4" ht="20.100000000000001" customHeight="1" x14ac:dyDescent="0.25">
      <c r="A42" s="205">
        <f>'Matrículas Promoción'!A40</f>
        <v>0</v>
      </c>
      <c r="B42" s="110">
        <f>+'FASE 1'!H46+'FASE 1'!$I$4</f>
        <v>2.0833333333333332E-2</v>
      </c>
      <c r="C42" s="113">
        <f>'Matrículas Promoción'!C40</f>
        <v>0</v>
      </c>
      <c r="D42" s="317">
        <f>'Matrículas Promoción'!E40</f>
        <v>0</v>
      </c>
    </row>
    <row r="43" spans="1:4" ht="20.100000000000001" customHeight="1" x14ac:dyDescent="0.25">
      <c r="A43" s="205">
        <f>'Matrículas Promoción'!A41</f>
        <v>0</v>
      </c>
      <c r="B43" s="110">
        <f>+'FASE 1'!H47+'FASE 1'!$I$4</f>
        <v>2.0833333333333332E-2</v>
      </c>
      <c r="C43" s="113">
        <f>'Matrículas Promoción'!C41</f>
        <v>0</v>
      </c>
      <c r="D43" s="317">
        <f>'Matrículas Promoción'!E41</f>
        <v>0</v>
      </c>
    </row>
    <row r="44" spans="1:4" ht="20.100000000000001" customHeight="1" thickBot="1" x14ac:dyDescent="0.3">
      <c r="A44" s="206">
        <f>'Matrículas Promoción'!A42</f>
        <v>0</v>
      </c>
      <c r="B44" s="111">
        <f>+'FASE 1'!H48+'FASE 1'!$I$4</f>
        <v>2.0833333333333332E-2</v>
      </c>
      <c r="C44" s="117">
        <f>'Matrículas Promoción'!C42</f>
        <v>0</v>
      </c>
      <c r="D44" s="318">
        <f>'Matrículas Promoción'!E42</f>
        <v>0</v>
      </c>
    </row>
    <row r="45" spans="1:4" ht="13.5" thickTop="1" x14ac:dyDescent="0.2"/>
  </sheetData>
  <mergeCells count="6">
    <mergeCell ref="A1:D1"/>
    <mergeCell ref="A2:D2"/>
    <mergeCell ref="A3:A4"/>
    <mergeCell ref="B3:B4"/>
    <mergeCell ref="C3:C4"/>
    <mergeCell ref="D3:D4"/>
  </mergeCells>
  <phoneticPr fontId="28" type="noConversion"/>
  <printOptions horizontalCentered="1"/>
  <pageMargins left="0.15748031496062992" right="0.19685039370078741" top="1.2204724409448819" bottom="0.15748031496062992" header="0.15748031496062992" footer="0"/>
  <pageSetup paperSize="9" scale="85" orientation="portrait" horizontalDpi="4294967292" r:id="rId1"/>
  <headerFooter alignWithMargins="0">
    <oddHeader xml:space="preserve">&amp;L&amp;G&amp;C&amp;"Arial,Negrita Cursiva"&amp;14
XX RAID  El Corzo  
Copa Federación CET 40&amp;R&amp;"Arial Black,Normal"&amp;12&amp;G      
 &amp;D 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showGridLines="0" zoomScaleNormal="100" zoomScaleSheetLayoutView="100" workbookViewId="0">
      <selection activeCell="C10" sqref="C10"/>
    </sheetView>
  </sheetViews>
  <sheetFormatPr baseColWidth="10" defaultRowHeight="12.75" x14ac:dyDescent="0.2"/>
  <cols>
    <col min="1" max="1" width="6.42578125" customWidth="1"/>
    <col min="2" max="2" width="6.7109375" bestFit="1" customWidth="1"/>
    <col min="3" max="3" width="34.28515625" customWidth="1"/>
    <col min="4" max="4" width="23.140625" customWidth="1"/>
    <col min="5" max="5" width="4.85546875" bestFit="1" customWidth="1"/>
    <col min="6" max="6" width="8.85546875" customWidth="1"/>
    <col min="7" max="7" width="9.7109375" customWidth="1"/>
    <col min="8" max="8" width="8.5703125" customWidth="1"/>
    <col min="9" max="9" width="9.7109375" customWidth="1"/>
    <col min="10" max="10" width="9.42578125" customWidth="1"/>
    <col min="11" max="13" width="10.7109375" hidden="1" customWidth="1"/>
    <col min="14" max="14" width="8" customWidth="1"/>
    <col min="15" max="16" width="10.85546875" customWidth="1"/>
    <col min="17" max="17" width="11.28515625" customWidth="1"/>
    <col min="18" max="18" width="10" customWidth="1"/>
    <col min="19" max="19" width="9.28515625" bestFit="1" customWidth="1"/>
    <col min="20" max="20" width="13.140625" bestFit="1" customWidth="1"/>
    <col min="21" max="21" width="4.42578125" customWidth="1"/>
    <col min="22" max="22" width="4.5703125" customWidth="1"/>
    <col min="23" max="23" width="2.85546875" customWidth="1"/>
    <col min="24" max="24" width="3.85546875" hidden="1" customWidth="1"/>
    <col min="25" max="25" width="3.5703125" hidden="1" customWidth="1"/>
    <col min="26" max="26" width="3.7109375" hidden="1" customWidth="1"/>
    <col min="27" max="27" width="3.85546875" hidden="1" customWidth="1"/>
    <col min="28" max="28" width="3.5703125" hidden="1" customWidth="1"/>
    <col min="29" max="29" width="3.7109375" hidden="1" customWidth="1"/>
    <col min="30" max="30" width="3.28515625" hidden="1" customWidth="1"/>
    <col min="31" max="31" width="4.140625" hidden="1" customWidth="1"/>
    <col min="32" max="32" width="4.5703125" hidden="1" customWidth="1"/>
    <col min="33" max="33" width="4.28515625" hidden="1" customWidth="1"/>
    <col min="34" max="35" width="3.5703125" hidden="1" customWidth="1"/>
    <col min="36" max="36" width="3.28515625" hidden="1" customWidth="1"/>
    <col min="37" max="37" width="3.42578125" hidden="1" customWidth="1"/>
    <col min="38" max="40" width="3.7109375" hidden="1" customWidth="1"/>
    <col min="41" max="41" width="5.85546875" hidden="1" customWidth="1"/>
    <col min="42" max="42" width="5.28515625" hidden="1" customWidth="1"/>
    <col min="43" max="43" width="5.42578125" hidden="1" customWidth="1"/>
  </cols>
  <sheetData>
    <row r="1" spans="1:43" x14ac:dyDescent="0.2">
      <c r="G1" s="85" t="s">
        <v>28</v>
      </c>
      <c r="H1" s="86"/>
      <c r="I1" s="87">
        <v>5.5555555555555552E-2</v>
      </c>
      <c r="J1" s="85" t="s">
        <v>97</v>
      </c>
      <c r="N1" s="178"/>
    </row>
    <row r="2" spans="1:43" x14ac:dyDescent="0.2">
      <c r="G2" s="85" t="s">
        <v>29</v>
      </c>
      <c r="H2" s="86"/>
      <c r="I2" s="87">
        <v>7.5752314814814814E-2</v>
      </c>
      <c r="J2" s="85" t="s">
        <v>98</v>
      </c>
    </row>
    <row r="3" spans="1:43" x14ac:dyDescent="0.2">
      <c r="G3" s="85" t="s">
        <v>57</v>
      </c>
      <c r="H3" s="86"/>
      <c r="I3" s="88">
        <v>20</v>
      </c>
    </row>
    <row r="4" spans="1:43" x14ac:dyDescent="0.2">
      <c r="G4" s="85" t="s">
        <v>48</v>
      </c>
      <c r="H4" s="86"/>
      <c r="I4" s="87">
        <v>2.0833333333333332E-2</v>
      </c>
    </row>
    <row r="5" spans="1:43" x14ac:dyDescent="0.2">
      <c r="G5" s="85" t="s">
        <v>58</v>
      </c>
      <c r="H5" s="86"/>
      <c r="I5" s="250">
        <v>1.3888888888888888E-2</v>
      </c>
    </row>
    <row r="6" spans="1:43" x14ac:dyDescent="0.2">
      <c r="G6" s="85"/>
      <c r="H6" s="86"/>
      <c r="I6" s="87"/>
    </row>
    <row r="7" spans="1:43" ht="13.5" thickBot="1" x14ac:dyDescent="0.25"/>
    <row r="8" spans="1:43" s="22" customFormat="1" ht="30" customHeight="1" thickTop="1" thickBot="1" x14ac:dyDescent="0.25">
      <c r="A8" s="126" t="s">
        <v>11</v>
      </c>
      <c r="B8" s="152" t="s">
        <v>2</v>
      </c>
      <c r="C8" s="127" t="s">
        <v>0</v>
      </c>
      <c r="D8" s="127" t="s">
        <v>1</v>
      </c>
      <c r="E8" s="153" t="s">
        <v>3</v>
      </c>
      <c r="F8" s="154" t="s">
        <v>15</v>
      </c>
      <c r="G8" s="155" t="s">
        <v>10</v>
      </c>
      <c r="H8" s="155" t="s">
        <v>20</v>
      </c>
      <c r="I8" s="156" t="s">
        <v>12</v>
      </c>
      <c r="J8" s="156" t="s">
        <v>13</v>
      </c>
      <c r="K8" s="157" t="s">
        <v>23</v>
      </c>
      <c r="L8" s="157" t="s">
        <v>24</v>
      </c>
      <c r="M8" s="157" t="s">
        <v>14</v>
      </c>
      <c r="N8" s="158" t="s">
        <v>19</v>
      </c>
      <c r="O8" s="156" t="s">
        <v>25</v>
      </c>
      <c r="P8" s="156" t="s">
        <v>26</v>
      </c>
      <c r="Q8" s="156" t="s">
        <v>27</v>
      </c>
      <c r="R8" s="333" t="s">
        <v>82</v>
      </c>
      <c r="S8" s="333" t="s">
        <v>87</v>
      </c>
      <c r="T8" s="159" t="s">
        <v>18</v>
      </c>
      <c r="X8" s="23" t="s">
        <v>17</v>
      </c>
      <c r="Y8" s="24"/>
      <c r="Z8" s="25"/>
      <c r="AA8" s="36" t="s">
        <v>23</v>
      </c>
      <c r="AB8" s="37"/>
      <c r="AC8" s="37"/>
      <c r="AD8" s="37"/>
      <c r="AE8" s="24"/>
      <c r="AF8" s="37"/>
      <c r="AG8" s="38"/>
      <c r="AH8" s="39" t="s">
        <v>24</v>
      </c>
      <c r="AI8" s="40"/>
      <c r="AJ8" s="40"/>
      <c r="AK8" s="40"/>
      <c r="AL8" s="40"/>
      <c r="AM8" s="40"/>
      <c r="AN8" s="41"/>
      <c r="AO8" s="23" t="s">
        <v>86</v>
      </c>
      <c r="AP8" s="24"/>
      <c r="AQ8" s="25"/>
    </row>
    <row r="9" spans="1:43" ht="15" customHeight="1" thickTop="1" x14ac:dyDescent="0.2">
      <c r="A9" s="146">
        <f>RANK(T9,$T$9:$T$48,1)</f>
        <v>2</v>
      </c>
      <c r="B9" s="147">
        <f>'Matrículas Promoción'!A3</f>
        <v>149</v>
      </c>
      <c r="C9" s="101" t="str">
        <f>'Matrículas Promoción'!C3</f>
        <v>JESUS RUIZ ROJAS</v>
      </c>
      <c r="D9" s="115" t="str">
        <f>'Matrículas Promoción'!E3</f>
        <v>MULAN RS</v>
      </c>
      <c r="E9" s="169" t="s">
        <v>51</v>
      </c>
      <c r="F9" s="129">
        <f>+'FASE 1'!H9+'FASE 1'!$I$4</f>
        <v>0.505</v>
      </c>
      <c r="G9" s="130">
        <v>0.56222222222222229</v>
      </c>
      <c r="H9" s="130">
        <v>0.56270833333333337</v>
      </c>
      <c r="I9" s="131">
        <f>+G9-'HOR (2)'!B5</f>
        <v>5.7222222222222285E-2</v>
      </c>
      <c r="J9" s="131">
        <f>+H9-'HOR (2)'!B5</f>
        <v>5.7708333333333361E-2</v>
      </c>
      <c r="K9" s="132">
        <f>IF(I9&lt;$I$1,$I$1-I9,0)*30</f>
        <v>0</v>
      </c>
      <c r="L9" s="132">
        <f>IF(I9&gt;$I$2,I9-$I$2,0)</f>
        <v>0</v>
      </c>
      <c r="M9" s="132">
        <f>K9</f>
        <v>0</v>
      </c>
      <c r="N9" s="131">
        <f>H9-G9</f>
        <v>4.8611111111107608E-4</v>
      </c>
      <c r="O9" s="137">
        <f t="shared" ref="O9:O48" si="0">IF(I9&lt;$I$1,$I$1-I9)*3</f>
        <v>0</v>
      </c>
      <c r="P9" s="131">
        <f>TIME(AM9,AN9,0)</f>
        <v>0</v>
      </c>
      <c r="Q9" s="131">
        <f>O9</f>
        <v>0</v>
      </c>
      <c r="R9" s="133">
        <f>$I$3*3600/((X9*3600)+(Y9*60)+Z9)</f>
        <v>14.563106796116505</v>
      </c>
      <c r="S9" s="133">
        <f>$I$3*3600/((AO9*3600)+(AP9*60)+AQ9)</f>
        <v>14.440433212996389</v>
      </c>
      <c r="T9" s="134">
        <f>J9+Q9</f>
        <v>5.7708333333333361E-2</v>
      </c>
      <c r="U9" s="1"/>
      <c r="X9" s="4">
        <f>HOUR(I9)</f>
        <v>1</v>
      </c>
      <c r="Y9" s="5">
        <f>MINUTE(I9)</f>
        <v>22</v>
      </c>
      <c r="Z9" s="6">
        <f>SECOND(I9)</f>
        <v>24</v>
      </c>
      <c r="AA9" s="13">
        <f>HOUR(K9)</f>
        <v>0</v>
      </c>
      <c r="AB9" s="14">
        <f>MINUTE(K9)</f>
        <v>0</v>
      </c>
      <c r="AC9" s="14">
        <f>SECOND(K9)</f>
        <v>0</v>
      </c>
      <c r="AD9" s="14">
        <f>IF(AC9&gt;0,AB9+1,AB9)</f>
        <v>0</v>
      </c>
      <c r="AE9" s="17">
        <f>AD9*5</f>
        <v>0</v>
      </c>
      <c r="AF9" s="14">
        <f>IF(AE9&gt;=60,AA9+1,0)</f>
        <v>0</v>
      </c>
      <c r="AG9" s="15">
        <f>IF(AE9&lt;60,AE9,AE9-60)</f>
        <v>0</v>
      </c>
      <c r="AH9" s="42">
        <f>HOUR(L9)</f>
        <v>0</v>
      </c>
      <c r="AI9" s="43">
        <f>MINUTE(L9)</f>
        <v>0</v>
      </c>
      <c r="AJ9" s="43">
        <f>SECOND(L9)</f>
        <v>0</v>
      </c>
      <c r="AK9" s="43">
        <f>IF(AJ9&gt;0,AI9+1,AI9)</f>
        <v>0</v>
      </c>
      <c r="AL9" s="43">
        <f>AK9*5</f>
        <v>0</v>
      </c>
      <c r="AM9" s="43">
        <f>IF(AL9&gt;=60,AH9+1,0)</f>
        <v>0</v>
      </c>
      <c r="AN9" s="44">
        <f>IF(AL9&lt;60,AL9,AL9-60)</f>
        <v>0</v>
      </c>
      <c r="AO9" s="4">
        <f>HOUR(J9)</f>
        <v>1</v>
      </c>
      <c r="AP9" s="5">
        <f>MINUTE(J9)</f>
        <v>23</v>
      </c>
      <c r="AQ9" s="6">
        <f>SECOND(J9)</f>
        <v>6</v>
      </c>
    </row>
    <row r="10" spans="1:43" ht="15" customHeight="1" x14ac:dyDescent="0.2">
      <c r="A10" s="148">
        <f t="shared" ref="A10:A48" si="1">RANK(T10,$T$9:$T$48,1)</f>
        <v>1</v>
      </c>
      <c r="B10" s="149">
        <f>'Matrículas Promoción'!A4</f>
        <v>146</v>
      </c>
      <c r="C10" s="103" t="str">
        <f>'Matrículas Promoción'!C4</f>
        <v>GONZALO ALONSO</v>
      </c>
      <c r="D10" s="113" t="str">
        <f>'Matrículas Promoción'!E4</f>
        <v>ARABIA</v>
      </c>
      <c r="E10" s="170" t="s">
        <v>51</v>
      </c>
      <c r="F10" s="135">
        <f>+'FASE 1'!H10+'FASE 1'!$I$4</f>
        <v>0.50509259259259254</v>
      </c>
      <c r="G10" s="136">
        <v>0.56223379629629633</v>
      </c>
      <c r="H10" s="136">
        <v>0.56261574074074072</v>
      </c>
      <c r="I10" s="137">
        <f>+G10-'HOR (2)'!B6</f>
        <v>5.7141203703703791E-2</v>
      </c>
      <c r="J10" s="137">
        <f>+H10-'HOR (2)'!B6</f>
        <v>5.7523148148148184E-2</v>
      </c>
      <c r="K10" s="138">
        <f t="shared" ref="K10:K48" si="2">IF(I10&lt;$I$1,$I$1-I10,0)*30</f>
        <v>0</v>
      </c>
      <c r="L10" s="138">
        <f t="shared" ref="L10:L48" si="3">IF(I10&gt;$I$2,I10-$I$2,0)</f>
        <v>0</v>
      </c>
      <c r="M10" s="138">
        <f t="shared" ref="M10:M48" si="4">K10</f>
        <v>0</v>
      </c>
      <c r="N10" s="137">
        <f t="shared" ref="N10:N48" si="5">H10-G10</f>
        <v>3.8194444444439313E-4</v>
      </c>
      <c r="O10" s="137">
        <f t="shared" si="0"/>
        <v>0</v>
      </c>
      <c r="P10" s="137">
        <f t="shared" ref="P10:P48" si="6">TIME(AM10,AN10,0)</f>
        <v>0</v>
      </c>
      <c r="Q10" s="137">
        <f t="shared" ref="Q10:Q48" si="7">O10</f>
        <v>0</v>
      </c>
      <c r="R10" s="139">
        <f t="shared" ref="R10:R48" si="8">$I$3*3600/((X10*3600)+(Y10*60)+Z10)</f>
        <v>14.583755316994125</v>
      </c>
      <c r="S10" s="139">
        <f t="shared" ref="S10:S48" si="9">$I$3*3600/((AO10*3600)+(AP10*60)+AQ10)</f>
        <v>14.486921529175051</v>
      </c>
      <c r="T10" s="140">
        <f t="shared" ref="T10:T48" si="10">J10+Q10</f>
        <v>5.7523148148148184E-2</v>
      </c>
      <c r="U10" s="1"/>
      <c r="X10" s="7">
        <f t="shared" ref="X10:X48" si="11">HOUR(I10)</f>
        <v>1</v>
      </c>
      <c r="Y10" s="8">
        <f t="shared" ref="Y10:Y48" si="12">MINUTE(I10)</f>
        <v>22</v>
      </c>
      <c r="Z10" s="9">
        <f t="shared" ref="Z10:Z48" si="13">SECOND(I10)</f>
        <v>17</v>
      </c>
      <c r="AA10" s="16">
        <f t="shared" ref="AA10:AA48" si="14">HOUR(K10)</f>
        <v>0</v>
      </c>
      <c r="AB10" s="17">
        <f t="shared" ref="AB10:AB48" si="15">MINUTE(K10)</f>
        <v>0</v>
      </c>
      <c r="AC10" s="17">
        <f t="shared" ref="AC10:AC48" si="16">SECOND(K10)</f>
        <v>0</v>
      </c>
      <c r="AD10" s="17">
        <f t="shared" ref="AD10:AD48" si="17">IF(AC10&gt;0,AB10+1,AB10)</f>
        <v>0</v>
      </c>
      <c r="AE10" s="17">
        <f t="shared" ref="AE10:AE18" si="18">AD10*5</f>
        <v>0</v>
      </c>
      <c r="AF10" s="17">
        <f t="shared" ref="AF10:AF48" si="19">IF(AE10&gt;=60,AA10+1,0)</f>
        <v>0</v>
      </c>
      <c r="AG10" s="18">
        <f t="shared" ref="AG10:AG48" si="20">IF(AE10&lt;60,AE10,AE10-60)</f>
        <v>0</v>
      </c>
      <c r="AH10" s="45">
        <f t="shared" ref="AH10:AH48" si="21">HOUR(L10)</f>
        <v>0</v>
      </c>
      <c r="AI10" s="46">
        <f t="shared" ref="AI10:AI48" si="22">MINUTE(L10)</f>
        <v>0</v>
      </c>
      <c r="AJ10" s="46">
        <f t="shared" ref="AJ10:AJ48" si="23">SECOND(L10)</f>
        <v>0</v>
      </c>
      <c r="AK10" s="46">
        <f t="shared" ref="AK10:AK48" si="24">IF(AJ10&gt;0,AI10+1,0)</f>
        <v>0</v>
      </c>
      <c r="AL10" s="46">
        <f t="shared" ref="AL10:AL48" si="25">AK10*5</f>
        <v>0</v>
      </c>
      <c r="AM10" s="46">
        <f t="shared" ref="AM10:AM48" si="26">IF(AL10&gt;=60,AH10+1,0)</f>
        <v>0</v>
      </c>
      <c r="AN10" s="47">
        <f t="shared" ref="AN10:AN48" si="27">IF(AL10&lt;60,AL10,AL10-60)</f>
        <v>0</v>
      </c>
      <c r="AO10" s="7">
        <f t="shared" ref="AO10:AO48" si="28">HOUR(J10)</f>
        <v>1</v>
      </c>
      <c r="AP10" s="8">
        <f t="shared" ref="AP10:AP48" si="29">MINUTE(J10)</f>
        <v>22</v>
      </c>
      <c r="AQ10" s="9">
        <f t="shared" ref="AQ10:AQ48" si="30">SECOND(J10)</f>
        <v>50</v>
      </c>
    </row>
    <row r="11" spans="1:43" s="445" customFormat="1" ht="15" customHeight="1" x14ac:dyDescent="0.2">
      <c r="A11" s="460">
        <f t="shared" si="1"/>
        <v>8</v>
      </c>
      <c r="B11" s="461">
        <f>'Matrículas Promoción'!A5</f>
        <v>147</v>
      </c>
      <c r="C11" s="462" t="str">
        <f>'Matrículas Promoción'!C5</f>
        <v>ELENA COBOS ALONSO</v>
      </c>
      <c r="D11" s="463" t="str">
        <f>'Matrículas Promoción'!E5</f>
        <v>NANCY</v>
      </c>
      <c r="E11" s="464" t="s">
        <v>51</v>
      </c>
      <c r="F11" s="465">
        <f>+'FASE 1'!H11+'FASE 1'!$I$4</f>
        <v>2.0833333333333332E-2</v>
      </c>
      <c r="G11" s="466"/>
      <c r="H11" s="466"/>
      <c r="I11" s="467">
        <f>+G11-'HOR (2)'!B7</f>
        <v>-2.0833333333333332E-2</v>
      </c>
      <c r="J11" s="467">
        <f>+H11-'HOR (2)'!B7</f>
        <v>-2.0833333333333332E-2</v>
      </c>
      <c r="K11" s="467">
        <f t="shared" si="2"/>
        <v>2.2916666666666665</v>
      </c>
      <c r="L11" s="467">
        <f>IF(I11&gt;$I$2,I11-$I$2,0)</f>
        <v>0</v>
      </c>
      <c r="M11" s="467">
        <f t="shared" si="4"/>
        <v>2.2916666666666665</v>
      </c>
      <c r="N11" s="467">
        <f t="shared" si="5"/>
        <v>0</v>
      </c>
      <c r="O11" s="467">
        <f t="shared" si="0"/>
        <v>0.22916666666666663</v>
      </c>
      <c r="P11" s="467">
        <f t="shared" si="6"/>
        <v>0</v>
      </c>
      <c r="Q11" s="467">
        <f t="shared" si="7"/>
        <v>0.22916666666666663</v>
      </c>
      <c r="R11" s="468" t="e">
        <f t="shared" si="8"/>
        <v>#NUM!</v>
      </c>
      <c r="S11" s="468" t="e">
        <f t="shared" si="9"/>
        <v>#NUM!</v>
      </c>
      <c r="T11" s="469">
        <f t="shared" si="10"/>
        <v>0.20833333333333329</v>
      </c>
      <c r="U11" s="444"/>
      <c r="X11" s="446" t="e">
        <f t="shared" si="11"/>
        <v>#NUM!</v>
      </c>
      <c r="Y11" s="447" t="e">
        <f t="shared" si="12"/>
        <v>#NUM!</v>
      </c>
      <c r="Z11" s="448" t="e">
        <f t="shared" si="13"/>
        <v>#NUM!</v>
      </c>
      <c r="AA11" s="449">
        <f t="shared" si="14"/>
        <v>7</v>
      </c>
      <c r="AB11" s="450">
        <f t="shared" si="15"/>
        <v>0</v>
      </c>
      <c r="AC11" s="450">
        <f t="shared" si="16"/>
        <v>0</v>
      </c>
      <c r="AD11" s="450">
        <f t="shared" si="17"/>
        <v>0</v>
      </c>
      <c r="AE11" s="450">
        <f t="shared" si="18"/>
        <v>0</v>
      </c>
      <c r="AF11" s="450">
        <f t="shared" si="19"/>
        <v>0</v>
      </c>
      <c r="AG11" s="451">
        <f t="shared" si="20"/>
        <v>0</v>
      </c>
      <c r="AH11" s="452">
        <f t="shared" si="21"/>
        <v>0</v>
      </c>
      <c r="AI11" s="453">
        <f t="shared" si="22"/>
        <v>0</v>
      </c>
      <c r="AJ11" s="453">
        <f t="shared" si="23"/>
        <v>0</v>
      </c>
      <c r="AK11" s="453">
        <f t="shared" si="24"/>
        <v>0</v>
      </c>
      <c r="AL11" s="453">
        <f t="shared" si="25"/>
        <v>0</v>
      </c>
      <c r="AM11" s="453">
        <f t="shared" si="26"/>
        <v>0</v>
      </c>
      <c r="AN11" s="454">
        <f t="shared" si="27"/>
        <v>0</v>
      </c>
      <c r="AO11" s="446" t="e">
        <f t="shared" si="28"/>
        <v>#NUM!</v>
      </c>
      <c r="AP11" s="447" t="e">
        <f t="shared" si="29"/>
        <v>#NUM!</v>
      </c>
      <c r="AQ11" s="448" t="e">
        <f t="shared" si="30"/>
        <v>#NUM!</v>
      </c>
    </row>
    <row r="12" spans="1:43" ht="15" customHeight="1" x14ac:dyDescent="0.2">
      <c r="A12" s="148">
        <f t="shared" si="1"/>
        <v>3</v>
      </c>
      <c r="B12" s="149">
        <f>'Matrículas Promoción'!A6</f>
        <v>131</v>
      </c>
      <c r="C12" s="103" t="str">
        <f>'Matrículas Promoción'!C6</f>
        <v>CARLOS CUNHA</v>
      </c>
      <c r="D12" s="113" t="str">
        <f>'Matrículas Promoción'!E6</f>
        <v>JD DE RAPOSINHO</v>
      </c>
      <c r="E12" s="170" t="s">
        <v>51</v>
      </c>
      <c r="F12" s="135">
        <f>+'FASE 1'!H12+'FASE 1'!$I$4</f>
        <v>0.50590277777777781</v>
      </c>
      <c r="G12" s="136">
        <v>0.56238425925925928</v>
      </c>
      <c r="H12" s="470">
        <v>0.56380787037037039</v>
      </c>
      <c r="I12" s="137">
        <f>+G12-'HOR (2)'!B8</f>
        <v>5.6481481481481466E-2</v>
      </c>
      <c r="J12" s="137">
        <f>+H12-'HOR (2)'!B8</f>
        <v>5.7905092592592577E-2</v>
      </c>
      <c r="K12" s="138">
        <f t="shared" si="2"/>
        <v>0</v>
      </c>
      <c r="L12" s="138">
        <f t="shared" si="3"/>
        <v>0</v>
      </c>
      <c r="M12" s="138">
        <f t="shared" si="4"/>
        <v>0</v>
      </c>
      <c r="N12" s="137">
        <f t="shared" si="5"/>
        <v>1.4236111111111116E-3</v>
      </c>
      <c r="O12" s="137">
        <f t="shared" si="0"/>
        <v>0</v>
      </c>
      <c r="P12" s="137">
        <f t="shared" si="6"/>
        <v>0</v>
      </c>
      <c r="Q12" s="137">
        <f t="shared" si="7"/>
        <v>0</v>
      </c>
      <c r="R12" s="139">
        <f t="shared" si="8"/>
        <v>14.754098360655737</v>
      </c>
      <c r="S12" s="139">
        <f t="shared" si="9"/>
        <v>14.391365180891466</v>
      </c>
      <c r="T12" s="140">
        <f t="shared" si="10"/>
        <v>5.7905092592592577E-2</v>
      </c>
      <c r="X12" s="7">
        <f t="shared" si="11"/>
        <v>1</v>
      </c>
      <c r="Y12" s="8">
        <f t="shared" si="12"/>
        <v>21</v>
      </c>
      <c r="Z12" s="9">
        <f t="shared" si="13"/>
        <v>20</v>
      </c>
      <c r="AA12" s="16">
        <f t="shared" si="14"/>
        <v>0</v>
      </c>
      <c r="AB12" s="17">
        <f t="shared" si="15"/>
        <v>0</v>
      </c>
      <c r="AC12" s="17">
        <f t="shared" si="16"/>
        <v>0</v>
      </c>
      <c r="AD12" s="17">
        <f t="shared" si="17"/>
        <v>0</v>
      </c>
      <c r="AE12" s="17">
        <f t="shared" si="18"/>
        <v>0</v>
      </c>
      <c r="AF12" s="17">
        <f t="shared" si="19"/>
        <v>0</v>
      </c>
      <c r="AG12" s="18">
        <f t="shared" si="20"/>
        <v>0</v>
      </c>
      <c r="AH12" s="45">
        <f t="shared" si="21"/>
        <v>0</v>
      </c>
      <c r="AI12" s="46">
        <f t="shared" si="22"/>
        <v>0</v>
      </c>
      <c r="AJ12" s="46">
        <f t="shared" si="23"/>
        <v>0</v>
      </c>
      <c r="AK12" s="46">
        <f t="shared" si="24"/>
        <v>0</v>
      </c>
      <c r="AL12" s="46">
        <f t="shared" si="25"/>
        <v>0</v>
      </c>
      <c r="AM12" s="46">
        <f t="shared" si="26"/>
        <v>0</v>
      </c>
      <c r="AN12" s="47">
        <f t="shared" si="27"/>
        <v>0</v>
      </c>
      <c r="AO12" s="7">
        <f t="shared" si="28"/>
        <v>1</v>
      </c>
      <c r="AP12" s="8">
        <f t="shared" si="29"/>
        <v>23</v>
      </c>
      <c r="AQ12" s="9">
        <f t="shared" si="30"/>
        <v>23</v>
      </c>
    </row>
    <row r="13" spans="1:43" ht="15" customHeight="1" x14ac:dyDescent="0.2">
      <c r="A13" s="148">
        <f t="shared" si="1"/>
        <v>5</v>
      </c>
      <c r="B13" s="149">
        <f>'Matrículas Promoción'!A7</f>
        <v>128</v>
      </c>
      <c r="C13" s="103" t="str">
        <f>'Matrículas Promoción'!C7</f>
        <v>MARISA BOTE</v>
      </c>
      <c r="D13" s="113" t="str">
        <f>'Matrículas Promoción'!E7</f>
        <v>DANDOLO DB</v>
      </c>
      <c r="E13" s="170" t="s">
        <v>51</v>
      </c>
      <c r="F13" s="135">
        <f>+'FASE 1'!H13+'FASE 1'!$I$4</f>
        <v>0.50881944444444438</v>
      </c>
      <c r="G13" s="136">
        <v>0.5662962962962963</v>
      </c>
      <c r="H13" s="136">
        <v>0.56888888888888889</v>
      </c>
      <c r="I13" s="137">
        <f>+G13-'HOR (2)'!B9</f>
        <v>5.7476851851851918E-2</v>
      </c>
      <c r="J13" s="137">
        <f>+H13-'HOR (2)'!B9</f>
        <v>6.0069444444444509E-2</v>
      </c>
      <c r="K13" s="138">
        <f t="shared" si="2"/>
        <v>0</v>
      </c>
      <c r="L13" s="138">
        <f t="shared" si="3"/>
        <v>0</v>
      </c>
      <c r="M13" s="138">
        <f t="shared" si="4"/>
        <v>0</v>
      </c>
      <c r="N13" s="137">
        <f t="shared" si="5"/>
        <v>2.5925925925925908E-3</v>
      </c>
      <c r="O13" s="137">
        <f t="shared" si="0"/>
        <v>0</v>
      </c>
      <c r="P13" s="137">
        <f t="shared" si="6"/>
        <v>0</v>
      </c>
      <c r="Q13" s="137">
        <f t="shared" si="7"/>
        <v>0</v>
      </c>
      <c r="R13" s="139">
        <f t="shared" si="8"/>
        <v>14.49859041482078</v>
      </c>
      <c r="S13" s="139">
        <f t="shared" si="9"/>
        <v>13.872832369942197</v>
      </c>
      <c r="T13" s="140">
        <f t="shared" si="10"/>
        <v>6.0069444444444509E-2</v>
      </c>
      <c r="X13" s="7">
        <f t="shared" si="11"/>
        <v>1</v>
      </c>
      <c r="Y13" s="8">
        <f t="shared" si="12"/>
        <v>22</v>
      </c>
      <c r="Z13" s="9">
        <f t="shared" si="13"/>
        <v>46</v>
      </c>
      <c r="AA13" s="16">
        <f t="shared" si="14"/>
        <v>0</v>
      </c>
      <c r="AB13" s="17">
        <f t="shared" si="15"/>
        <v>0</v>
      </c>
      <c r="AC13" s="17">
        <f t="shared" si="16"/>
        <v>0</v>
      </c>
      <c r="AD13" s="17">
        <f t="shared" si="17"/>
        <v>0</v>
      </c>
      <c r="AE13" s="17">
        <f t="shared" si="18"/>
        <v>0</v>
      </c>
      <c r="AF13" s="17">
        <f t="shared" si="19"/>
        <v>0</v>
      </c>
      <c r="AG13" s="18">
        <f t="shared" si="20"/>
        <v>0</v>
      </c>
      <c r="AH13" s="45">
        <f t="shared" si="21"/>
        <v>0</v>
      </c>
      <c r="AI13" s="46">
        <f t="shared" si="22"/>
        <v>0</v>
      </c>
      <c r="AJ13" s="46">
        <f t="shared" si="23"/>
        <v>0</v>
      </c>
      <c r="AK13" s="46">
        <f t="shared" si="24"/>
        <v>0</v>
      </c>
      <c r="AL13" s="46">
        <f t="shared" si="25"/>
        <v>0</v>
      </c>
      <c r="AM13" s="46">
        <f t="shared" si="26"/>
        <v>0</v>
      </c>
      <c r="AN13" s="47">
        <f t="shared" si="27"/>
        <v>0</v>
      </c>
      <c r="AO13" s="7">
        <f t="shared" si="28"/>
        <v>1</v>
      </c>
      <c r="AP13" s="8">
        <f t="shared" si="29"/>
        <v>26</v>
      </c>
      <c r="AQ13" s="9">
        <f t="shared" si="30"/>
        <v>30</v>
      </c>
    </row>
    <row r="14" spans="1:43" ht="15" customHeight="1" x14ac:dyDescent="0.2">
      <c r="A14" s="148">
        <f t="shared" si="1"/>
        <v>4</v>
      </c>
      <c r="B14" s="149">
        <f>'Matrículas Promoción'!A8</f>
        <v>127</v>
      </c>
      <c r="C14" s="103" t="str">
        <f>'Matrículas Promoción'!C8</f>
        <v>HUGO MUACHO</v>
      </c>
      <c r="D14" s="113" t="str">
        <f>'Matrículas Promoción'!E8</f>
        <v>ZARZAMORA DB</v>
      </c>
      <c r="E14" s="170" t="s">
        <v>51</v>
      </c>
      <c r="F14" s="135">
        <f>+'FASE 1'!H14+'FASE 1'!$I$4</f>
        <v>0.50888888888888884</v>
      </c>
      <c r="G14" s="136">
        <v>0.56630787037037034</v>
      </c>
      <c r="H14" s="136">
        <v>0.56883101851851847</v>
      </c>
      <c r="I14" s="137">
        <f>+G14-'HOR (2)'!B10</f>
        <v>5.7418981481481501E-2</v>
      </c>
      <c r="J14" s="137">
        <f>+H14-'HOR (2)'!B10</f>
        <v>5.9942129629629637E-2</v>
      </c>
      <c r="K14" s="138">
        <f t="shared" si="2"/>
        <v>0</v>
      </c>
      <c r="L14" s="138">
        <f t="shared" si="3"/>
        <v>0</v>
      </c>
      <c r="M14" s="138">
        <f t="shared" si="4"/>
        <v>0</v>
      </c>
      <c r="N14" s="137">
        <f t="shared" si="5"/>
        <v>2.5231481481481355E-3</v>
      </c>
      <c r="O14" s="137">
        <f t="shared" si="0"/>
        <v>0</v>
      </c>
      <c r="P14" s="137">
        <f t="shared" si="6"/>
        <v>0</v>
      </c>
      <c r="Q14" s="137">
        <f t="shared" si="7"/>
        <v>0</v>
      </c>
      <c r="R14" s="139">
        <f t="shared" si="8"/>
        <v>14.513202983269503</v>
      </c>
      <c r="S14" s="139">
        <f t="shared" si="9"/>
        <v>13.902297740876618</v>
      </c>
      <c r="T14" s="140">
        <f t="shared" si="10"/>
        <v>5.9942129629629637E-2</v>
      </c>
      <c r="X14" s="7">
        <f t="shared" si="11"/>
        <v>1</v>
      </c>
      <c r="Y14" s="8">
        <f t="shared" si="12"/>
        <v>22</v>
      </c>
      <c r="Z14" s="9">
        <f t="shared" si="13"/>
        <v>41</v>
      </c>
      <c r="AA14" s="16">
        <f t="shared" si="14"/>
        <v>0</v>
      </c>
      <c r="AB14" s="17">
        <f t="shared" si="15"/>
        <v>0</v>
      </c>
      <c r="AC14" s="17">
        <f t="shared" si="16"/>
        <v>0</v>
      </c>
      <c r="AD14" s="17">
        <f t="shared" si="17"/>
        <v>0</v>
      </c>
      <c r="AE14" s="17">
        <f t="shared" si="18"/>
        <v>0</v>
      </c>
      <c r="AF14" s="17">
        <f t="shared" si="19"/>
        <v>0</v>
      </c>
      <c r="AG14" s="18">
        <f t="shared" si="20"/>
        <v>0</v>
      </c>
      <c r="AH14" s="45">
        <f t="shared" si="21"/>
        <v>0</v>
      </c>
      <c r="AI14" s="46">
        <f t="shared" si="22"/>
        <v>0</v>
      </c>
      <c r="AJ14" s="46">
        <f t="shared" si="23"/>
        <v>0</v>
      </c>
      <c r="AK14" s="46">
        <f t="shared" si="24"/>
        <v>0</v>
      </c>
      <c r="AL14" s="46">
        <f t="shared" si="25"/>
        <v>0</v>
      </c>
      <c r="AM14" s="46">
        <f t="shared" si="26"/>
        <v>0</v>
      </c>
      <c r="AN14" s="47">
        <f t="shared" si="27"/>
        <v>0</v>
      </c>
      <c r="AO14" s="7">
        <f t="shared" si="28"/>
        <v>1</v>
      </c>
      <c r="AP14" s="8">
        <f t="shared" si="29"/>
        <v>26</v>
      </c>
      <c r="AQ14" s="9">
        <f t="shared" si="30"/>
        <v>19</v>
      </c>
    </row>
    <row r="15" spans="1:43" s="445" customFormat="1" ht="15" customHeight="1" x14ac:dyDescent="0.2">
      <c r="A15" s="460">
        <f t="shared" si="1"/>
        <v>8</v>
      </c>
      <c r="B15" s="461">
        <f>'Matrículas Promoción'!A9</f>
        <v>126</v>
      </c>
      <c r="C15" s="462" t="str">
        <f>'Matrículas Promoción'!C9</f>
        <v>ALVARO SANCHEZ RICO</v>
      </c>
      <c r="D15" s="463" t="str">
        <f>'Matrículas Promoción'!E9</f>
        <v>INOCENTE</v>
      </c>
      <c r="E15" s="464" t="s">
        <v>51</v>
      </c>
      <c r="F15" s="465">
        <f>+'FASE 1'!H15+'FASE 1'!$I$4</f>
        <v>2.0833333333333332E-2</v>
      </c>
      <c r="G15" s="466"/>
      <c r="H15" s="466"/>
      <c r="I15" s="467">
        <f>+G15-'HOR (2)'!B11</f>
        <v>-2.0833333333333332E-2</v>
      </c>
      <c r="J15" s="467">
        <f>+H15-'HOR (2)'!B11</f>
        <v>-2.0833333333333332E-2</v>
      </c>
      <c r="K15" s="467">
        <f t="shared" si="2"/>
        <v>2.2916666666666665</v>
      </c>
      <c r="L15" s="467">
        <f t="shared" si="3"/>
        <v>0</v>
      </c>
      <c r="M15" s="467">
        <f t="shared" si="4"/>
        <v>2.2916666666666665</v>
      </c>
      <c r="N15" s="467">
        <f t="shared" si="5"/>
        <v>0</v>
      </c>
      <c r="O15" s="467">
        <f t="shared" si="0"/>
        <v>0.22916666666666663</v>
      </c>
      <c r="P15" s="467">
        <f t="shared" si="6"/>
        <v>0</v>
      </c>
      <c r="Q15" s="467">
        <f t="shared" si="7"/>
        <v>0.22916666666666663</v>
      </c>
      <c r="R15" s="468" t="e">
        <f t="shared" si="8"/>
        <v>#NUM!</v>
      </c>
      <c r="S15" s="468" t="e">
        <f t="shared" si="9"/>
        <v>#NUM!</v>
      </c>
      <c r="T15" s="469">
        <f t="shared" si="10"/>
        <v>0.20833333333333329</v>
      </c>
      <c r="X15" s="446" t="e">
        <f t="shared" si="11"/>
        <v>#NUM!</v>
      </c>
      <c r="Y15" s="447" t="e">
        <f t="shared" si="12"/>
        <v>#NUM!</v>
      </c>
      <c r="Z15" s="448" t="e">
        <f t="shared" si="13"/>
        <v>#NUM!</v>
      </c>
      <c r="AA15" s="449">
        <f t="shared" si="14"/>
        <v>7</v>
      </c>
      <c r="AB15" s="450">
        <f t="shared" si="15"/>
        <v>0</v>
      </c>
      <c r="AC15" s="450">
        <f t="shared" si="16"/>
        <v>0</v>
      </c>
      <c r="AD15" s="450">
        <f t="shared" si="17"/>
        <v>0</v>
      </c>
      <c r="AE15" s="450">
        <f t="shared" si="18"/>
        <v>0</v>
      </c>
      <c r="AF15" s="450">
        <f t="shared" si="19"/>
        <v>0</v>
      </c>
      <c r="AG15" s="451">
        <f t="shared" si="20"/>
        <v>0</v>
      </c>
      <c r="AH15" s="452">
        <f t="shared" si="21"/>
        <v>0</v>
      </c>
      <c r="AI15" s="453">
        <f t="shared" si="22"/>
        <v>0</v>
      </c>
      <c r="AJ15" s="453">
        <f t="shared" si="23"/>
        <v>0</v>
      </c>
      <c r="AK15" s="453">
        <f t="shared" si="24"/>
        <v>0</v>
      </c>
      <c r="AL15" s="453">
        <f t="shared" si="25"/>
        <v>0</v>
      </c>
      <c r="AM15" s="453">
        <f t="shared" si="26"/>
        <v>0</v>
      </c>
      <c r="AN15" s="454">
        <f t="shared" si="27"/>
        <v>0</v>
      </c>
      <c r="AO15" s="446" t="e">
        <f t="shared" si="28"/>
        <v>#NUM!</v>
      </c>
      <c r="AP15" s="447" t="e">
        <f t="shared" si="29"/>
        <v>#NUM!</v>
      </c>
      <c r="AQ15" s="448" t="e">
        <f t="shared" si="30"/>
        <v>#NUM!</v>
      </c>
    </row>
    <row r="16" spans="1:43" ht="15" customHeight="1" x14ac:dyDescent="0.2">
      <c r="A16" s="148">
        <f t="shared" si="1"/>
        <v>6</v>
      </c>
      <c r="B16" s="149">
        <f>'Matrículas Promoción'!A10</f>
        <v>125</v>
      </c>
      <c r="C16" s="103" t="str">
        <f>'Matrículas Promoción'!C10</f>
        <v>AURORA TORRES</v>
      </c>
      <c r="D16" s="113" t="str">
        <f>'Matrículas Promoción'!E10</f>
        <v>MARACA ALB</v>
      </c>
      <c r="E16" s="170" t="s">
        <v>51</v>
      </c>
      <c r="F16" s="135">
        <f>+'FASE 1'!H16+'FASE 1'!$I$4</f>
        <v>0.51624999999999999</v>
      </c>
      <c r="G16" s="136">
        <v>0.58113425925925932</v>
      </c>
      <c r="H16" s="136">
        <v>0.58365740740740735</v>
      </c>
      <c r="I16" s="137">
        <f>+G16-'HOR (2)'!B12</f>
        <v>6.4884259259259336E-2</v>
      </c>
      <c r="J16" s="137">
        <f>+H16-'HOR (2)'!B12</f>
        <v>6.740740740740736E-2</v>
      </c>
      <c r="K16" s="138">
        <f t="shared" si="2"/>
        <v>0</v>
      </c>
      <c r="L16" s="138">
        <f t="shared" si="3"/>
        <v>0</v>
      </c>
      <c r="M16" s="138">
        <f t="shared" si="4"/>
        <v>0</v>
      </c>
      <c r="N16" s="137">
        <f t="shared" si="5"/>
        <v>2.5231481481480245E-3</v>
      </c>
      <c r="O16" s="137">
        <f t="shared" si="0"/>
        <v>0</v>
      </c>
      <c r="P16" s="137">
        <f t="shared" si="6"/>
        <v>0</v>
      </c>
      <c r="Q16" s="137">
        <f t="shared" si="7"/>
        <v>0</v>
      </c>
      <c r="R16" s="139">
        <f t="shared" si="8"/>
        <v>12.843382090617196</v>
      </c>
      <c r="S16" s="139">
        <f t="shared" si="9"/>
        <v>12.362637362637363</v>
      </c>
      <c r="T16" s="140">
        <f t="shared" si="10"/>
        <v>6.740740740740736E-2</v>
      </c>
      <c r="X16" s="7">
        <f t="shared" si="11"/>
        <v>1</v>
      </c>
      <c r="Y16" s="8">
        <f t="shared" si="12"/>
        <v>33</v>
      </c>
      <c r="Z16" s="9">
        <f t="shared" si="13"/>
        <v>26</v>
      </c>
      <c r="AA16" s="16">
        <f t="shared" si="14"/>
        <v>0</v>
      </c>
      <c r="AB16" s="17">
        <f t="shared" si="15"/>
        <v>0</v>
      </c>
      <c r="AC16" s="17">
        <f t="shared" si="16"/>
        <v>0</v>
      </c>
      <c r="AD16" s="17">
        <f t="shared" si="17"/>
        <v>0</v>
      </c>
      <c r="AE16" s="17">
        <f t="shared" si="18"/>
        <v>0</v>
      </c>
      <c r="AF16" s="17">
        <f t="shared" si="19"/>
        <v>0</v>
      </c>
      <c r="AG16" s="18">
        <f t="shared" si="20"/>
        <v>0</v>
      </c>
      <c r="AH16" s="45">
        <f t="shared" si="21"/>
        <v>0</v>
      </c>
      <c r="AI16" s="46">
        <f t="shared" si="22"/>
        <v>0</v>
      </c>
      <c r="AJ16" s="46">
        <f t="shared" si="23"/>
        <v>0</v>
      </c>
      <c r="AK16" s="46">
        <f t="shared" si="24"/>
        <v>0</v>
      </c>
      <c r="AL16" s="46">
        <f t="shared" si="25"/>
        <v>0</v>
      </c>
      <c r="AM16" s="46">
        <f t="shared" si="26"/>
        <v>0</v>
      </c>
      <c r="AN16" s="47">
        <f t="shared" si="27"/>
        <v>0</v>
      </c>
      <c r="AO16" s="7">
        <f t="shared" si="28"/>
        <v>1</v>
      </c>
      <c r="AP16" s="8">
        <f t="shared" si="29"/>
        <v>37</v>
      </c>
      <c r="AQ16" s="9">
        <f t="shared" si="30"/>
        <v>4</v>
      </c>
    </row>
    <row r="17" spans="1:43" ht="15" customHeight="1" x14ac:dyDescent="0.2">
      <c r="A17" s="148">
        <f t="shared" si="1"/>
        <v>7</v>
      </c>
      <c r="B17" s="149">
        <f>'Matrículas Promoción'!A11</f>
        <v>129</v>
      </c>
      <c r="C17" s="103" t="str">
        <f>'Matrículas Promoción'!C11</f>
        <v>FERNANDO ALBARRAN</v>
      </c>
      <c r="D17" s="113" t="str">
        <f>'Matrículas Promoción'!E11</f>
        <v>LUANDA LB</v>
      </c>
      <c r="E17" s="170" t="s">
        <v>51</v>
      </c>
      <c r="F17" s="135">
        <f>+'FASE 1'!H17+'FASE 1'!$I$4</f>
        <v>0.51623842592592595</v>
      </c>
      <c r="G17" s="136">
        <v>0.58111111111111113</v>
      </c>
      <c r="H17" s="136">
        <v>0.58368055555555554</v>
      </c>
      <c r="I17" s="137">
        <f>+G17-'HOR (2)'!B13</f>
        <v>6.4872685185185186E-2</v>
      </c>
      <c r="J17" s="137">
        <f>+H17-'HOR (2)'!B13</f>
        <v>6.7442129629629588E-2</v>
      </c>
      <c r="K17" s="138">
        <f t="shared" si="2"/>
        <v>0</v>
      </c>
      <c r="L17" s="138">
        <f t="shared" si="3"/>
        <v>0</v>
      </c>
      <c r="M17" s="138">
        <f t="shared" si="4"/>
        <v>0</v>
      </c>
      <c r="N17" s="137">
        <f t="shared" si="5"/>
        <v>2.569444444444402E-3</v>
      </c>
      <c r="O17" s="137">
        <f t="shared" si="0"/>
        <v>0</v>
      </c>
      <c r="P17" s="137">
        <f t="shared" si="6"/>
        <v>0</v>
      </c>
      <c r="Q17" s="137">
        <f t="shared" si="7"/>
        <v>0</v>
      </c>
      <c r="R17" s="139">
        <f t="shared" si="8"/>
        <v>12.845673505798395</v>
      </c>
      <c r="S17" s="139">
        <f t="shared" si="9"/>
        <v>12.356272524455123</v>
      </c>
      <c r="T17" s="140">
        <f t="shared" si="10"/>
        <v>6.7442129629629588E-2</v>
      </c>
      <c r="X17" s="7">
        <f t="shared" si="11"/>
        <v>1</v>
      </c>
      <c r="Y17" s="8">
        <f t="shared" si="12"/>
        <v>33</v>
      </c>
      <c r="Z17" s="9">
        <f t="shared" si="13"/>
        <v>25</v>
      </c>
      <c r="AA17" s="16">
        <f t="shared" si="14"/>
        <v>0</v>
      </c>
      <c r="AB17" s="17">
        <f t="shared" si="15"/>
        <v>0</v>
      </c>
      <c r="AC17" s="17">
        <f t="shared" si="16"/>
        <v>0</v>
      </c>
      <c r="AD17" s="17">
        <f t="shared" si="17"/>
        <v>0</v>
      </c>
      <c r="AE17" s="17">
        <f t="shared" si="18"/>
        <v>0</v>
      </c>
      <c r="AF17" s="17">
        <f t="shared" si="19"/>
        <v>0</v>
      </c>
      <c r="AG17" s="18">
        <f t="shared" si="20"/>
        <v>0</v>
      </c>
      <c r="AH17" s="45">
        <f t="shared" si="21"/>
        <v>0</v>
      </c>
      <c r="AI17" s="46">
        <f t="shared" si="22"/>
        <v>0</v>
      </c>
      <c r="AJ17" s="46">
        <f t="shared" si="23"/>
        <v>0</v>
      </c>
      <c r="AK17" s="46">
        <f t="shared" si="24"/>
        <v>0</v>
      </c>
      <c r="AL17" s="46">
        <f t="shared" si="25"/>
        <v>0</v>
      </c>
      <c r="AM17" s="46">
        <f t="shared" si="26"/>
        <v>0</v>
      </c>
      <c r="AN17" s="47">
        <f t="shared" si="27"/>
        <v>0</v>
      </c>
      <c r="AO17" s="7">
        <f t="shared" si="28"/>
        <v>1</v>
      </c>
      <c r="AP17" s="8">
        <f t="shared" si="29"/>
        <v>37</v>
      </c>
      <c r="AQ17" s="9">
        <f t="shared" si="30"/>
        <v>7</v>
      </c>
    </row>
    <row r="18" spans="1:43" ht="15" customHeight="1" x14ac:dyDescent="0.2">
      <c r="A18" s="148">
        <f t="shared" si="1"/>
        <v>8</v>
      </c>
      <c r="B18" s="149">
        <f>'Matrículas Promoción'!A12</f>
        <v>0</v>
      </c>
      <c r="C18" s="103">
        <f>'Matrículas Promoción'!C12</f>
        <v>0</v>
      </c>
      <c r="D18" s="113">
        <f>'Matrículas Promoción'!E12</f>
        <v>0</v>
      </c>
      <c r="E18" s="170" t="s">
        <v>51</v>
      </c>
      <c r="F18" s="135">
        <f>+'FASE 1'!H18+'FASE 1'!$I$4</f>
        <v>2.0833333333333332E-2</v>
      </c>
      <c r="G18" s="136"/>
      <c r="H18" s="136"/>
      <c r="I18" s="137">
        <f>+G18-'HOR (2)'!B14</f>
        <v>-2.0833333333333332E-2</v>
      </c>
      <c r="J18" s="137">
        <f>+H18-'HOR (2)'!B14</f>
        <v>-2.0833333333333332E-2</v>
      </c>
      <c r="K18" s="138">
        <f t="shared" si="2"/>
        <v>2.2916666666666665</v>
      </c>
      <c r="L18" s="138">
        <f t="shared" si="3"/>
        <v>0</v>
      </c>
      <c r="M18" s="138">
        <f t="shared" si="4"/>
        <v>2.2916666666666665</v>
      </c>
      <c r="N18" s="137">
        <f t="shared" si="5"/>
        <v>0</v>
      </c>
      <c r="O18" s="137">
        <f t="shared" si="0"/>
        <v>0.22916666666666663</v>
      </c>
      <c r="P18" s="137">
        <f t="shared" si="6"/>
        <v>0</v>
      </c>
      <c r="Q18" s="137">
        <f t="shared" si="7"/>
        <v>0.22916666666666663</v>
      </c>
      <c r="R18" s="139" t="e">
        <f t="shared" si="8"/>
        <v>#NUM!</v>
      </c>
      <c r="S18" s="139" t="e">
        <f t="shared" si="9"/>
        <v>#NUM!</v>
      </c>
      <c r="T18" s="140">
        <f t="shared" si="10"/>
        <v>0.20833333333333329</v>
      </c>
      <c r="X18" s="7" t="e">
        <f t="shared" si="11"/>
        <v>#NUM!</v>
      </c>
      <c r="Y18" s="8" t="e">
        <f t="shared" si="12"/>
        <v>#NUM!</v>
      </c>
      <c r="Z18" s="9" t="e">
        <f t="shared" si="13"/>
        <v>#NUM!</v>
      </c>
      <c r="AA18" s="16">
        <f t="shared" si="14"/>
        <v>7</v>
      </c>
      <c r="AB18" s="17">
        <f t="shared" si="15"/>
        <v>0</v>
      </c>
      <c r="AC18" s="17">
        <f t="shared" si="16"/>
        <v>0</v>
      </c>
      <c r="AD18" s="17">
        <f t="shared" si="17"/>
        <v>0</v>
      </c>
      <c r="AE18" s="17">
        <f t="shared" si="18"/>
        <v>0</v>
      </c>
      <c r="AF18" s="17">
        <f t="shared" si="19"/>
        <v>0</v>
      </c>
      <c r="AG18" s="18">
        <f t="shared" si="20"/>
        <v>0</v>
      </c>
      <c r="AH18" s="45">
        <f t="shared" si="21"/>
        <v>0</v>
      </c>
      <c r="AI18" s="46">
        <f t="shared" si="22"/>
        <v>0</v>
      </c>
      <c r="AJ18" s="46">
        <f t="shared" si="23"/>
        <v>0</v>
      </c>
      <c r="AK18" s="46">
        <f t="shared" si="24"/>
        <v>0</v>
      </c>
      <c r="AL18" s="46">
        <f t="shared" si="25"/>
        <v>0</v>
      </c>
      <c r="AM18" s="46">
        <f t="shared" si="26"/>
        <v>0</v>
      </c>
      <c r="AN18" s="47">
        <f t="shared" si="27"/>
        <v>0</v>
      </c>
      <c r="AO18" s="7" t="e">
        <f t="shared" si="28"/>
        <v>#NUM!</v>
      </c>
      <c r="AP18" s="8" t="e">
        <f t="shared" si="29"/>
        <v>#NUM!</v>
      </c>
      <c r="AQ18" s="9" t="e">
        <f t="shared" si="30"/>
        <v>#NUM!</v>
      </c>
    </row>
    <row r="19" spans="1:43" ht="15" customHeight="1" x14ac:dyDescent="0.2">
      <c r="A19" s="148">
        <f t="shared" si="1"/>
        <v>8</v>
      </c>
      <c r="B19" s="149">
        <f>'Matrículas Promoción'!A13</f>
        <v>0</v>
      </c>
      <c r="C19" s="103">
        <f>'Matrículas Promoción'!C13</f>
        <v>0</v>
      </c>
      <c r="D19" s="113">
        <f>'Matrículas Promoción'!E13</f>
        <v>0</v>
      </c>
      <c r="E19" s="170" t="s">
        <v>51</v>
      </c>
      <c r="F19" s="135">
        <f>+'FASE 1'!H19+'FASE 1'!$I$4</f>
        <v>2.0833333333333332E-2</v>
      </c>
      <c r="G19" s="136"/>
      <c r="H19" s="136"/>
      <c r="I19" s="137">
        <f>+G19-'HOR (2)'!B15</f>
        <v>-2.0833333333333332E-2</v>
      </c>
      <c r="J19" s="137">
        <f>+H19-'HOR (2)'!B15</f>
        <v>-2.0833333333333332E-2</v>
      </c>
      <c r="K19" s="138">
        <f t="shared" si="2"/>
        <v>2.2916666666666665</v>
      </c>
      <c r="L19" s="138">
        <f t="shared" si="3"/>
        <v>0</v>
      </c>
      <c r="M19" s="138">
        <f t="shared" si="4"/>
        <v>2.2916666666666665</v>
      </c>
      <c r="N19" s="137">
        <f t="shared" si="5"/>
        <v>0</v>
      </c>
      <c r="O19" s="137">
        <f t="shared" si="0"/>
        <v>0.22916666666666663</v>
      </c>
      <c r="P19" s="137">
        <f t="shared" si="6"/>
        <v>0</v>
      </c>
      <c r="Q19" s="137">
        <f t="shared" si="7"/>
        <v>0.22916666666666663</v>
      </c>
      <c r="R19" s="139" t="e">
        <f t="shared" si="8"/>
        <v>#NUM!</v>
      </c>
      <c r="S19" s="139" t="e">
        <f t="shared" si="9"/>
        <v>#NUM!</v>
      </c>
      <c r="T19" s="140">
        <f t="shared" si="10"/>
        <v>0.20833333333333329</v>
      </c>
      <c r="X19" s="7" t="e">
        <f t="shared" si="11"/>
        <v>#NUM!</v>
      </c>
      <c r="Y19" s="8" t="e">
        <f t="shared" si="12"/>
        <v>#NUM!</v>
      </c>
      <c r="Z19" s="9" t="e">
        <f t="shared" si="13"/>
        <v>#NUM!</v>
      </c>
      <c r="AA19" s="16">
        <f t="shared" si="14"/>
        <v>7</v>
      </c>
      <c r="AB19" s="17">
        <f t="shared" si="15"/>
        <v>0</v>
      </c>
      <c r="AC19" s="17">
        <f t="shared" si="16"/>
        <v>0</v>
      </c>
      <c r="AD19" s="17">
        <f t="shared" si="17"/>
        <v>0</v>
      </c>
      <c r="AE19" s="17">
        <f t="shared" ref="AE19:AE48" si="31">AD19*10</f>
        <v>0</v>
      </c>
      <c r="AF19" s="17">
        <f t="shared" si="19"/>
        <v>0</v>
      </c>
      <c r="AG19" s="18">
        <f t="shared" si="20"/>
        <v>0</v>
      </c>
      <c r="AH19" s="45">
        <f t="shared" si="21"/>
        <v>0</v>
      </c>
      <c r="AI19" s="46">
        <f t="shared" si="22"/>
        <v>0</v>
      </c>
      <c r="AJ19" s="46">
        <f t="shared" si="23"/>
        <v>0</v>
      </c>
      <c r="AK19" s="46">
        <f t="shared" si="24"/>
        <v>0</v>
      </c>
      <c r="AL19" s="46">
        <f t="shared" si="25"/>
        <v>0</v>
      </c>
      <c r="AM19" s="46">
        <f t="shared" si="26"/>
        <v>0</v>
      </c>
      <c r="AN19" s="47">
        <f t="shared" si="27"/>
        <v>0</v>
      </c>
      <c r="AO19" s="7" t="e">
        <f t="shared" si="28"/>
        <v>#NUM!</v>
      </c>
      <c r="AP19" s="8" t="e">
        <f t="shared" si="29"/>
        <v>#NUM!</v>
      </c>
      <c r="AQ19" s="9" t="e">
        <f t="shared" si="30"/>
        <v>#NUM!</v>
      </c>
    </row>
    <row r="20" spans="1:43" ht="15" customHeight="1" x14ac:dyDescent="0.2">
      <c r="A20" s="148">
        <f t="shared" si="1"/>
        <v>8</v>
      </c>
      <c r="B20" s="149">
        <f>'Matrículas Promoción'!A14</f>
        <v>0</v>
      </c>
      <c r="C20" s="103">
        <f>'Matrículas Promoción'!C14</f>
        <v>0</v>
      </c>
      <c r="D20" s="113">
        <f>'Matrículas Promoción'!E14</f>
        <v>0</v>
      </c>
      <c r="E20" s="170" t="s">
        <v>51</v>
      </c>
      <c r="F20" s="135">
        <f>+'FASE 1'!H20+'FASE 1'!$I$4</f>
        <v>2.0833333333333332E-2</v>
      </c>
      <c r="G20" s="136"/>
      <c r="H20" s="136"/>
      <c r="I20" s="137">
        <f>+G20-'HOR (2)'!B16</f>
        <v>-2.0833333333333332E-2</v>
      </c>
      <c r="J20" s="137">
        <f>+H20-'HOR (2)'!B16</f>
        <v>-2.0833333333333332E-2</v>
      </c>
      <c r="K20" s="138">
        <f t="shared" si="2"/>
        <v>2.2916666666666665</v>
      </c>
      <c r="L20" s="138">
        <f t="shared" si="3"/>
        <v>0</v>
      </c>
      <c r="M20" s="138">
        <f t="shared" si="4"/>
        <v>2.2916666666666665</v>
      </c>
      <c r="N20" s="137">
        <f t="shared" si="5"/>
        <v>0</v>
      </c>
      <c r="O20" s="137">
        <f t="shared" si="0"/>
        <v>0.22916666666666663</v>
      </c>
      <c r="P20" s="137">
        <f t="shared" si="6"/>
        <v>0</v>
      </c>
      <c r="Q20" s="137">
        <f t="shared" si="7"/>
        <v>0.22916666666666663</v>
      </c>
      <c r="R20" s="139" t="e">
        <f t="shared" si="8"/>
        <v>#NUM!</v>
      </c>
      <c r="S20" s="139" t="e">
        <f t="shared" si="9"/>
        <v>#NUM!</v>
      </c>
      <c r="T20" s="140">
        <f t="shared" si="10"/>
        <v>0.20833333333333329</v>
      </c>
      <c r="X20" s="10" t="e">
        <f t="shared" si="11"/>
        <v>#NUM!</v>
      </c>
      <c r="Y20" s="11" t="e">
        <f t="shared" si="12"/>
        <v>#NUM!</v>
      </c>
      <c r="Z20" s="12" t="e">
        <f t="shared" si="13"/>
        <v>#NUM!</v>
      </c>
      <c r="AA20" s="19">
        <f t="shared" si="14"/>
        <v>7</v>
      </c>
      <c r="AB20" s="20">
        <f t="shared" si="15"/>
        <v>0</v>
      </c>
      <c r="AC20" s="20">
        <f t="shared" si="16"/>
        <v>0</v>
      </c>
      <c r="AD20" s="20">
        <f t="shared" si="17"/>
        <v>0</v>
      </c>
      <c r="AE20" s="20">
        <f t="shared" si="31"/>
        <v>0</v>
      </c>
      <c r="AF20" s="20">
        <f t="shared" si="19"/>
        <v>0</v>
      </c>
      <c r="AG20" s="21">
        <f t="shared" si="20"/>
        <v>0</v>
      </c>
      <c r="AH20" s="48">
        <f t="shared" si="21"/>
        <v>0</v>
      </c>
      <c r="AI20" s="49">
        <f t="shared" si="22"/>
        <v>0</v>
      </c>
      <c r="AJ20" s="49">
        <f t="shared" si="23"/>
        <v>0</v>
      </c>
      <c r="AK20" s="49">
        <f t="shared" si="24"/>
        <v>0</v>
      </c>
      <c r="AL20" s="49">
        <f t="shared" si="25"/>
        <v>0</v>
      </c>
      <c r="AM20" s="49">
        <f t="shared" si="26"/>
        <v>0</v>
      </c>
      <c r="AN20" s="50">
        <f t="shared" si="27"/>
        <v>0</v>
      </c>
      <c r="AO20" s="10" t="e">
        <f t="shared" si="28"/>
        <v>#NUM!</v>
      </c>
      <c r="AP20" s="11" t="e">
        <f t="shared" si="29"/>
        <v>#NUM!</v>
      </c>
      <c r="AQ20" s="12" t="e">
        <f t="shared" si="30"/>
        <v>#NUM!</v>
      </c>
    </row>
    <row r="21" spans="1:43" ht="15" customHeight="1" x14ac:dyDescent="0.2">
      <c r="A21" s="148">
        <f t="shared" si="1"/>
        <v>8</v>
      </c>
      <c r="B21" s="149">
        <f>'Matrículas Promoción'!A15</f>
        <v>0</v>
      </c>
      <c r="C21" s="103">
        <f>'Matrículas Promoción'!C15</f>
        <v>0</v>
      </c>
      <c r="D21" s="113">
        <f>'Matrículas Promoción'!E15</f>
        <v>0</v>
      </c>
      <c r="E21" s="170" t="s">
        <v>51</v>
      </c>
      <c r="F21" s="135">
        <f>+'FASE 1'!H21+'FASE 1'!$I$4</f>
        <v>2.0833333333333332E-2</v>
      </c>
      <c r="G21" s="136"/>
      <c r="H21" s="136"/>
      <c r="I21" s="137">
        <f>+G21-'HOR (2)'!B17</f>
        <v>-2.0833333333333332E-2</v>
      </c>
      <c r="J21" s="137">
        <f>+H21-'HOR (2)'!B17</f>
        <v>-2.0833333333333332E-2</v>
      </c>
      <c r="K21" s="138">
        <f t="shared" si="2"/>
        <v>2.2916666666666665</v>
      </c>
      <c r="L21" s="138">
        <f t="shared" si="3"/>
        <v>0</v>
      </c>
      <c r="M21" s="138">
        <f t="shared" si="4"/>
        <v>2.2916666666666665</v>
      </c>
      <c r="N21" s="137">
        <f t="shared" si="5"/>
        <v>0</v>
      </c>
      <c r="O21" s="137">
        <f t="shared" si="0"/>
        <v>0.22916666666666663</v>
      </c>
      <c r="P21" s="137">
        <f t="shared" si="6"/>
        <v>0</v>
      </c>
      <c r="Q21" s="137">
        <f t="shared" si="7"/>
        <v>0.22916666666666663</v>
      </c>
      <c r="R21" s="139" t="e">
        <f t="shared" si="8"/>
        <v>#NUM!</v>
      </c>
      <c r="S21" s="139" t="e">
        <f t="shared" si="9"/>
        <v>#NUM!</v>
      </c>
      <c r="T21" s="140">
        <f t="shared" si="10"/>
        <v>0.20833333333333329</v>
      </c>
      <c r="X21" s="10" t="e">
        <f t="shared" si="11"/>
        <v>#NUM!</v>
      </c>
      <c r="Y21" s="11" t="e">
        <f t="shared" si="12"/>
        <v>#NUM!</v>
      </c>
      <c r="Z21" s="12" t="e">
        <f t="shared" si="13"/>
        <v>#NUM!</v>
      </c>
      <c r="AA21" s="19">
        <f t="shared" si="14"/>
        <v>7</v>
      </c>
      <c r="AB21" s="20">
        <f t="shared" si="15"/>
        <v>0</v>
      </c>
      <c r="AC21" s="20">
        <f t="shared" si="16"/>
        <v>0</v>
      </c>
      <c r="AD21" s="20">
        <f t="shared" si="17"/>
        <v>0</v>
      </c>
      <c r="AE21" s="20">
        <f t="shared" si="31"/>
        <v>0</v>
      </c>
      <c r="AF21" s="20">
        <f t="shared" si="19"/>
        <v>0</v>
      </c>
      <c r="AG21" s="21">
        <f t="shared" si="20"/>
        <v>0</v>
      </c>
      <c r="AH21" s="48">
        <f t="shared" si="21"/>
        <v>0</v>
      </c>
      <c r="AI21" s="49">
        <f t="shared" si="22"/>
        <v>0</v>
      </c>
      <c r="AJ21" s="49">
        <f t="shared" si="23"/>
        <v>0</v>
      </c>
      <c r="AK21" s="49">
        <f t="shared" si="24"/>
        <v>0</v>
      </c>
      <c r="AL21" s="49">
        <f t="shared" si="25"/>
        <v>0</v>
      </c>
      <c r="AM21" s="49">
        <f t="shared" si="26"/>
        <v>0</v>
      </c>
      <c r="AN21" s="50">
        <f t="shared" si="27"/>
        <v>0</v>
      </c>
      <c r="AO21" s="10" t="e">
        <f t="shared" si="28"/>
        <v>#NUM!</v>
      </c>
      <c r="AP21" s="11" t="e">
        <f t="shared" si="29"/>
        <v>#NUM!</v>
      </c>
      <c r="AQ21" s="12" t="e">
        <f t="shared" si="30"/>
        <v>#NUM!</v>
      </c>
    </row>
    <row r="22" spans="1:43" ht="15" customHeight="1" x14ac:dyDescent="0.2">
      <c r="A22" s="148">
        <f t="shared" si="1"/>
        <v>8</v>
      </c>
      <c r="B22" s="149">
        <f>'Matrículas Promoción'!A16</f>
        <v>0</v>
      </c>
      <c r="C22" s="103">
        <f>'Matrículas Promoción'!C16</f>
        <v>0</v>
      </c>
      <c r="D22" s="113">
        <f>'Matrículas Promoción'!E16</f>
        <v>0</v>
      </c>
      <c r="E22" s="170" t="s">
        <v>51</v>
      </c>
      <c r="F22" s="135">
        <f>+'FASE 1'!H22+'FASE 1'!$I$4</f>
        <v>2.0833333333333332E-2</v>
      </c>
      <c r="G22" s="136"/>
      <c r="H22" s="136"/>
      <c r="I22" s="137">
        <f>+G22-'HOR (2)'!B18</f>
        <v>-2.0833333333333332E-2</v>
      </c>
      <c r="J22" s="137">
        <f>+H22-'HOR (2)'!B18</f>
        <v>-2.0833333333333332E-2</v>
      </c>
      <c r="K22" s="138">
        <f t="shared" si="2"/>
        <v>2.2916666666666665</v>
      </c>
      <c r="L22" s="138">
        <f t="shared" si="3"/>
        <v>0</v>
      </c>
      <c r="M22" s="138">
        <f t="shared" si="4"/>
        <v>2.2916666666666665</v>
      </c>
      <c r="N22" s="137">
        <f t="shared" si="5"/>
        <v>0</v>
      </c>
      <c r="O22" s="137">
        <f t="shared" si="0"/>
        <v>0.22916666666666663</v>
      </c>
      <c r="P22" s="137">
        <f t="shared" si="6"/>
        <v>0</v>
      </c>
      <c r="Q22" s="137">
        <f t="shared" si="7"/>
        <v>0.22916666666666663</v>
      </c>
      <c r="R22" s="139" t="e">
        <f t="shared" si="8"/>
        <v>#NUM!</v>
      </c>
      <c r="S22" s="139" t="e">
        <f t="shared" si="9"/>
        <v>#NUM!</v>
      </c>
      <c r="T22" s="140">
        <f t="shared" si="10"/>
        <v>0.20833333333333329</v>
      </c>
      <c r="X22" s="10" t="e">
        <f t="shared" si="11"/>
        <v>#NUM!</v>
      </c>
      <c r="Y22" s="11" t="e">
        <f t="shared" si="12"/>
        <v>#NUM!</v>
      </c>
      <c r="Z22" s="12" t="e">
        <f t="shared" si="13"/>
        <v>#NUM!</v>
      </c>
      <c r="AA22" s="19">
        <f t="shared" si="14"/>
        <v>7</v>
      </c>
      <c r="AB22" s="20">
        <f t="shared" si="15"/>
        <v>0</v>
      </c>
      <c r="AC22" s="20">
        <f t="shared" si="16"/>
        <v>0</v>
      </c>
      <c r="AD22" s="20">
        <f t="shared" si="17"/>
        <v>0</v>
      </c>
      <c r="AE22" s="20">
        <f t="shared" si="31"/>
        <v>0</v>
      </c>
      <c r="AF22" s="20">
        <f t="shared" si="19"/>
        <v>0</v>
      </c>
      <c r="AG22" s="21">
        <f t="shared" si="20"/>
        <v>0</v>
      </c>
      <c r="AH22" s="48">
        <f t="shared" si="21"/>
        <v>0</v>
      </c>
      <c r="AI22" s="49">
        <f t="shared" si="22"/>
        <v>0</v>
      </c>
      <c r="AJ22" s="49">
        <f t="shared" si="23"/>
        <v>0</v>
      </c>
      <c r="AK22" s="49">
        <f t="shared" si="24"/>
        <v>0</v>
      </c>
      <c r="AL22" s="49">
        <f t="shared" si="25"/>
        <v>0</v>
      </c>
      <c r="AM22" s="49">
        <f t="shared" si="26"/>
        <v>0</v>
      </c>
      <c r="AN22" s="50">
        <f t="shared" si="27"/>
        <v>0</v>
      </c>
      <c r="AO22" s="10" t="e">
        <f t="shared" si="28"/>
        <v>#NUM!</v>
      </c>
      <c r="AP22" s="11" t="e">
        <f t="shared" si="29"/>
        <v>#NUM!</v>
      </c>
      <c r="AQ22" s="12" t="e">
        <f t="shared" si="30"/>
        <v>#NUM!</v>
      </c>
    </row>
    <row r="23" spans="1:43" ht="15" customHeight="1" x14ac:dyDescent="0.2">
      <c r="A23" s="148">
        <f t="shared" si="1"/>
        <v>8</v>
      </c>
      <c r="B23" s="149">
        <f>'Matrículas Promoción'!A17</f>
        <v>0</v>
      </c>
      <c r="C23" s="103">
        <f>'Matrículas Promoción'!C17</f>
        <v>0</v>
      </c>
      <c r="D23" s="113">
        <f>'Matrículas Promoción'!E17</f>
        <v>0</v>
      </c>
      <c r="E23" s="170" t="s">
        <v>51</v>
      </c>
      <c r="F23" s="135">
        <f>+'FASE 1'!H23+'FASE 1'!$I$4</f>
        <v>2.0833333333333332E-2</v>
      </c>
      <c r="G23" s="136"/>
      <c r="H23" s="136"/>
      <c r="I23" s="137">
        <f>+G23-'HOR (2)'!B19</f>
        <v>-2.0833333333333332E-2</v>
      </c>
      <c r="J23" s="137">
        <f>+H23-'HOR (2)'!B19</f>
        <v>-2.0833333333333332E-2</v>
      </c>
      <c r="K23" s="138">
        <f t="shared" si="2"/>
        <v>2.2916666666666665</v>
      </c>
      <c r="L23" s="138">
        <f t="shared" si="3"/>
        <v>0</v>
      </c>
      <c r="M23" s="138">
        <f t="shared" si="4"/>
        <v>2.2916666666666665</v>
      </c>
      <c r="N23" s="137">
        <f t="shared" si="5"/>
        <v>0</v>
      </c>
      <c r="O23" s="137">
        <f t="shared" si="0"/>
        <v>0.22916666666666663</v>
      </c>
      <c r="P23" s="137">
        <f t="shared" si="6"/>
        <v>0</v>
      </c>
      <c r="Q23" s="137">
        <f t="shared" si="7"/>
        <v>0.22916666666666663</v>
      </c>
      <c r="R23" s="139" t="e">
        <f t="shared" si="8"/>
        <v>#NUM!</v>
      </c>
      <c r="S23" s="139" t="e">
        <f t="shared" si="9"/>
        <v>#NUM!</v>
      </c>
      <c r="T23" s="140">
        <f t="shared" si="10"/>
        <v>0.20833333333333329</v>
      </c>
      <c r="X23" s="10" t="e">
        <f t="shared" si="11"/>
        <v>#NUM!</v>
      </c>
      <c r="Y23" s="11" t="e">
        <f t="shared" si="12"/>
        <v>#NUM!</v>
      </c>
      <c r="Z23" s="12" t="e">
        <f t="shared" si="13"/>
        <v>#NUM!</v>
      </c>
      <c r="AA23" s="19">
        <f t="shared" si="14"/>
        <v>7</v>
      </c>
      <c r="AB23" s="20">
        <f t="shared" si="15"/>
        <v>0</v>
      </c>
      <c r="AC23" s="20">
        <f t="shared" si="16"/>
        <v>0</v>
      </c>
      <c r="AD23" s="20">
        <f t="shared" si="17"/>
        <v>0</v>
      </c>
      <c r="AE23" s="20">
        <f t="shared" si="31"/>
        <v>0</v>
      </c>
      <c r="AF23" s="20">
        <f t="shared" si="19"/>
        <v>0</v>
      </c>
      <c r="AG23" s="21">
        <f t="shared" si="20"/>
        <v>0</v>
      </c>
      <c r="AH23" s="48">
        <f t="shared" si="21"/>
        <v>0</v>
      </c>
      <c r="AI23" s="49">
        <f t="shared" si="22"/>
        <v>0</v>
      </c>
      <c r="AJ23" s="49">
        <f t="shared" si="23"/>
        <v>0</v>
      </c>
      <c r="AK23" s="49">
        <f t="shared" si="24"/>
        <v>0</v>
      </c>
      <c r="AL23" s="49">
        <f t="shared" si="25"/>
        <v>0</v>
      </c>
      <c r="AM23" s="49">
        <f t="shared" si="26"/>
        <v>0</v>
      </c>
      <c r="AN23" s="50">
        <f t="shared" si="27"/>
        <v>0</v>
      </c>
      <c r="AO23" s="10" t="e">
        <f t="shared" si="28"/>
        <v>#NUM!</v>
      </c>
      <c r="AP23" s="11" t="e">
        <f t="shared" si="29"/>
        <v>#NUM!</v>
      </c>
      <c r="AQ23" s="12" t="e">
        <f t="shared" si="30"/>
        <v>#NUM!</v>
      </c>
    </row>
    <row r="24" spans="1:43" ht="15" customHeight="1" x14ac:dyDescent="0.2">
      <c r="A24" s="148">
        <f t="shared" si="1"/>
        <v>8</v>
      </c>
      <c r="B24" s="149">
        <f>'Matrículas Promoción'!A18</f>
        <v>0</v>
      </c>
      <c r="C24" s="103">
        <f>'Matrículas Promoción'!C18</f>
        <v>0</v>
      </c>
      <c r="D24" s="113">
        <f>'Matrículas Promoción'!E18</f>
        <v>0</v>
      </c>
      <c r="E24" s="170" t="s">
        <v>51</v>
      </c>
      <c r="F24" s="135">
        <f>+'FASE 1'!H24+'FASE 1'!$I$4</f>
        <v>2.0833333333333332E-2</v>
      </c>
      <c r="G24" s="136"/>
      <c r="H24" s="136"/>
      <c r="I24" s="137">
        <f>+G24-'HOR (2)'!B20</f>
        <v>-2.0833333333333332E-2</v>
      </c>
      <c r="J24" s="137">
        <f>+H24-'HOR (2)'!B20</f>
        <v>-2.0833333333333332E-2</v>
      </c>
      <c r="K24" s="138">
        <f t="shared" si="2"/>
        <v>2.2916666666666665</v>
      </c>
      <c r="L24" s="138">
        <f t="shared" si="3"/>
        <v>0</v>
      </c>
      <c r="M24" s="138">
        <f t="shared" si="4"/>
        <v>2.2916666666666665</v>
      </c>
      <c r="N24" s="137">
        <f t="shared" si="5"/>
        <v>0</v>
      </c>
      <c r="O24" s="137">
        <f t="shared" si="0"/>
        <v>0.22916666666666663</v>
      </c>
      <c r="P24" s="137">
        <f t="shared" si="6"/>
        <v>0</v>
      </c>
      <c r="Q24" s="137">
        <f t="shared" si="7"/>
        <v>0.22916666666666663</v>
      </c>
      <c r="R24" s="139" t="e">
        <f t="shared" si="8"/>
        <v>#NUM!</v>
      </c>
      <c r="S24" s="139" t="e">
        <f t="shared" si="9"/>
        <v>#NUM!</v>
      </c>
      <c r="T24" s="140">
        <f t="shared" si="10"/>
        <v>0.20833333333333329</v>
      </c>
      <c r="X24" s="10" t="e">
        <f t="shared" si="11"/>
        <v>#NUM!</v>
      </c>
      <c r="Y24" s="11" t="e">
        <f t="shared" si="12"/>
        <v>#NUM!</v>
      </c>
      <c r="Z24" s="12" t="e">
        <f t="shared" si="13"/>
        <v>#NUM!</v>
      </c>
      <c r="AA24" s="19">
        <f t="shared" si="14"/>
        <v>7</v>
      </c>
      <c r="AB24" s="20">
        <f t="shared" si="15"/>
        <v>0</v>
      </c>
      <c r="AC24" s="20">
        <f t="shared" si="16"/>
        <v>0</v>
      </c>
      <c r="AD24" s="20">
        <f t="shared" si="17"/>
        <v>0</v>
      </c>
      <c r="AE24" s="20">
        <f t="shared" si="31"/>
        <v>0</v>
      </c>
      <c r="AF24" s="20">
        <f t="shared" si="19"/>
        <v>0</v>
      </c>
      <c r="AG24" s="21">
        <f t="shared" si="20"/>
        <v>0</v>
      </c>
      <c r="AH24" s="48">
        <f t="shared" si="21"/>
        <v>0</v>
      </c>
      <c r="AI24" s="49">
        <f t="shared" si="22"/>
        <v>0</v>
      </c>
      <c r="AJ24" s="49">
        <f t="shared" si="23"/>
        <v>0</v>
      </c>
      <c r="AK24" s="49">
        <f t="shared" si="24"/>
        <v>0</v>
      </c>
      <c r="AL24" s="49">
        <f t="shared" si="25"/>
        <v>0</v>
      </c>
      <c r="AM24" s="49">
        <f t="shared" si="26"/>
        <v>0</v>
      </c>
      <c r="AN24" s="50">
        <f t="shared" si="27"/>
        <v>0</v>
      </c>
      <c r="AO24" s="10" t="e">
        <f t="shared" si="28"/>
        <v>#NUM!</v>
      </c>
      <c r="AP24" s="11" t="e">
        <f t="shared" si="29"/>
        <v>#NUM!</v>
      </c>
      <c r="AQ24" s="12" t="e">
        <f t="shared" si="30"/>
        <v>#NUM!</v>
      </c>
    </row>
    <row r="25" spans="1:43" ht="15" customHeight="1" x14ac:dyDescent="0.2">
      <c r="A25" s="148">
        <f t="shared" si="1"/>
        <v>8</v>
      </c>
      <c r="B25" s="149">
        <f>'Matrículas Promoción'!A19</f>
        <v>0</v>
      </c>
      <c r="C25" s="103">
        <f>'Matrículas Promoción'!C19</f>
        <v>0</v>
      </c>
      <c r="D25" s="113">
        <f>'Matrículas Promoción'!E19</f>
        <v>0</v>
      </c>
      <c r="E25" s="170" t="s">
        <v>51</v>
      </c>
      <c r="F25" s="135">
        <f>+'FASE 1'!H25+'FASE 1'!$I$4</f>
        <v>2.0833333333333332E-2</v>
      </c>
      <c r="G25" s="136"/>
      <c r="H25" s="136"/>
      <c r="I25" s="137">
        <f>+G25-'HOR (2)'!B21</f>
        <v>-2.0833333333333332E-2</v>
      </c>
      <c r="J25" s="137">
        <f>+H25-'HOR (2)'!B21</f>
        <v>-2.0833333333333332E-2</v>
      </c>
      <c r="K25" s="138">
        <f t="shared" si="2"/>
        <v>2.2916666666666665</v>
      </c>
      <c r="L25" s="138">
        <f t="shared" si="3"/>
        <v>0</v>
      </c>
      <c r="M25" s="138">
        <f t="shared" si="4"/>
        <v>2.2916666666666665</v>
      </c>
      <c r="N25" s="137">
        <f t="shared" si="5"/>
        <v>0</v>
      </c>
      <c r="O25" s="137">
        <f t="shared" si="0"/>
        <v>0.22916666666666663</v>
      </c>
      <c r="P25" s="137">
        <f t="shared" si="6"/>
        <v>0</v>
      </c>
      <c r="Q25" s="137">
        <f t="shared" si="7"/>
        <v>0.22916666666666663</v>
      </c>
      <c r="R25" s="139" t="e">
        <f t="shared" si="8"/>
        <v>#NUM!</v>
      </c>
      <c r="S25" s="139" t="e">
        <f t="shared" si="9"/>
        <v>#NUM!</v>
      </c>
      <c r="T25" s="140">
        <f t="shared" si="10"/>
        <v>0.20833333333333329</v>
      </c>
      <c r="X25" s="10" t="e">
        <f t="shared" si="11"/>
        <v>#NUM!</v>
      </c>
      <c r="Y25" s="11" t="e">
        <f t="shared" si="12"/>
        <v>#NUM!</v>
      </c>
      <c r="Z25" s="12" t="e">
        <f t="shared" si="13"/>
        <v>#NUM!</v>
      </c>
      <c r="AA25" s="19">
        <f t="shared" si="14"/>
        <v>7</v>
      </c>
      <c r="AB25" s="20">
        <f t="shared" si="15"/>
        <v>0</v>
      </c>
      <c r="AC25" s="20">
        <f t="shared" si="16"/>
        <v>0</v>
      </c>
      <c r="AD25" s="20">
        <f t="shared" si="17"/>
        <v>0</v>
      </c>
      <c r="AE25" s="20">
        <f t="shared" si="31"/>
        <v>0</v>
      </c>
      <c r="AF25" s="20">
        <f t="shared" si="19"/>
        <v>0</v>
      </c>
      <c r="AG25" s="21">
        <f t="shared" si="20"/>
        <v>0</v>
      </c>
      <c r="AH25" s="48">
        <f t="shared" si="21"/>
        <v>0</v>
      </c>
      <c r="AI25" s="49">
        <f t="shared" si="22"/>
        <v>0</v>
      </c>
      <c r="AJ25" s="49">
        <f t="shared" si="23"/>
        <v>0</v>
      </c>
      <c r="AK25" s="49">
        <f t="shared" si="24"/>
        <v>0</v>
      </c>
      <c r="AL25" s="49">
        <f t="shared" si="25"/>
        <v>0</v>
      </c>
      <c r="AM25" s="49">
        <f t="shared" si="26"/>
        <v>0</v>
      </c>
      <c r="AN25" s="50">
        <f t="shared" si="27"/>
        <v>0</v>
      </c>
      <c r="AO25" s="10" t="e">
        <f t="shared" si="28"/>
        <v>#NUM!</v>
      </c>
      <c r="AP25" s="11" t="e">
        <f t="shared" si="29"/>
        <v>#NUM!</v>
      </c>
      <c r="AQ25" s="12" t="e">
        <f t="shared" si="30"/>
        <v>#NUM!</v>
      </c>
    </row>
    <row r="26" spans="1:43" ht="15" customHeight="1" x14ac:dyDescent="0.2">
      <c r="A26" s="148">
        <f t="shared" si="1"/>
        <v>8</v>
      </c>
      <c r="B26" s="149">
        <f>'Matrículas Promoción'!A20</f>
        <v>0</v>
      </c>
      <c r="C26" s="103">
        <f>'Matrículas Promoción'!C20</f>
        <v>0</v>
      </c>
      <c r="D26" s="113">
        <f>'Matrículas Promoción'!E20</f>
        <v>0</v>
      </c>
      <c r="E26" s="170" t="s">
        <v>51</v>
      </c>
      <c r="F26" s="135">
        <f>+'FASE 1'!H26+'FASE 1'!$I$4</f>
        <v>2.0833333333333332E-2</v>
      </c>
      <c r="G26" s="136"/>
      <c r="H26" s="136"/>
      <c r="I26" s="137">
        <f>+G26-'HOR (2)'!B22</f>
        <v>-2.0833333333333332E-2</v>
      </c>
      <c r="J26" s="137">
        <f>+H26-'HOR (2)'!B22</f>
        <v>-2.0833333333333332E-2</v>
      </c>
      <c r="K26" s="138">
        <f t="shared" si="2"/>
        <v>2.2916666666666665</v>
      </c>
      <c r="L26" s="138">
        <f t="shared" si="3"/>
        <v>0</v>
      </c>
      <c r="M26" s="138">
        <f t="shared" si="4"/>
        <v>2.2916666666666665</v>
      </c>
      <c r="N26" s="137">
        <f t="shared" si="5"/>
        <v>0</v>
      </c>
      <c r="O26" s="137">
        <f t="shared" si="0"/>
        <v>0.22916666666666663</v>
      </c>
      <c r="P26" s="137">
        <f t="shared" si="6"/>
        <v>0</v>
      </c>
      <c r="Q26" s="137">
        <f t="shared" si="7"/>
        <v>0.22916666666666663</v>
      </c>
      <c r="R26" s="139" t="e">
        <f t="shared" si="8"/>
        <v>#NUM!</v>
      </c>
      <c r="S26" s="139" t="e">
        <f t="shared" si="9"/>
        <v>#NUM!</v>
      </c>
      <c r="T26" s="140">
        <f t="shared" si="10"/>
        <v>0.20833333333333329</v>
      </c>
      <c r="X26" s="10" t="e">
        <f t="shared" si="11"/>
        <v>#NUM!</v>
      </c>
      <c r="Y26" s="11" t="e">
        <f t="shared" si="12"/>
        <v>#NUM!</v>
      </c>
      <c r="Z26" s="12" t="e">
        <f t="shared" si="13"/>
        <v>#NUM!</v>
      </c>
      <c r="AA26" s="19">
        <f t="shared" si="14"/>
        <v>7</v>
      </c>
      <c r="AB26" s="20">
        <f t="shared" si="15"/>
        <v>0</v>
      </c>
      <c r="AC26" s="20">
        <f t="shared" si="16"/>
        <v>0</v>
      </c>
      <c r="AD26" s="20">
        <f t="shared" si="17"/>
        <v>0</v>
      </c>
      <c r="AE26" s="20">
        <f t="shared" si="31"/>
        <v>0</v>
      </c>
      <c r="AF26" s="20">
        <f t="shared" si="19"/>
        <v>0</v>
      </c>
      <c r="AG26" s="21">
        <f t="shared" si="20"/>
        <v>0</v>
      </c>
      <c r="AH26" s="48">
        <f t="shared" si="21"/>
        <v>0</v>
      </c>
      <c r="AI26" s="49">
        <f t="shared" si="22"/>
        <v>0</v>
      </c>
      <c r="AJ26" s="49">
        <f t="shared" si="23"/>
        <v>0</v>
      </c>
      <c r="AK26" s="49">
        <f t="shared" si="24"/>
        <v>0</v>
      </c>
      <c r="AL26" s="49">
        <f t="shared" si="25"/>
        <v>0</v>
      </c>
      <c r="AM26" s="49">
        <f t="shared" si="26"/>
        <v>0</v>
      </c>
      <c r="AN26" s="50">
        <f t="shared" si="27"/>
        <v>0</v>
      </c>
      <c r="AO26" s="10" t="e">
        <f t="shared" si="28"/>
        <v>#NUM!</v>
      </c>
      <c r="AP26" s="11" t="e">
        <f t="shared" si="29"/>
        <v>#NUM!</v>
      </c>
      <c r="AQ26" s="12" t="e">
        <f t="shared" si="30"/>
        <v>#NUM!</v>
      </c>
    </row>
    <row r="27" spans="1:43" ht="15" customHeight="1" x14ac:dyDescent="0.2">
      <c r="A27" s="148">
        <f t="shared" si="1"/>
        <v>8</v>
      </c>
      <c r="B27" s="149">
        <f>'Matrículas Promoción'!A21</f>
        <v>0</v>
      </c>
      <c r="C27" s="103">
        <f>'Matrículas Promoción'!C21</f>
        <v>0</v>
      </c>
      <c r="D27" s="113">
        <f>'Matrículas Promoción'!E21</f>
        <v>0</v>
      </c>
      <c r="E27" s="170" t="s">
        <v>51</v>
      </c>
      <c r="F27" s="135">
        <f>+'FASE 1'!H27+'FASE 1'!$I$4</f>
        <v>2.0833333333333332E-2</v>
      </c>
      <c r="G27" s="136"/>
      <c r="H27" s="136"/>
      <c r="I27" s="137">
        <f>+G27-'HOR (2)'!B23</f>
        <v>-2.0833333333333332E-2</v>
      </c>
      <c r="J27" s="137">
        <f>+H27-'HOR (2)'!B23</f>
        <v>-2.0833333333333332E-2</v>
      </c>
      <c r="K27" s="138">
        <f t="shared" si="2"/>
        <v>2.2916666666666665</v>
      </c>
      <c r="L27" s="138">
        <f t="shared" si="3"/>
        <v>0</v>
      </c>
      <c r="M27" s="138">
        <f t="shared" si="4"/>
        <v>2.2916666666666665</v>
      </c>
      <c r="N27" s="137">
        <f t="shared" si="5"/>
        <v>0</v>
      </c>
      <c r="O27" s="137">
        <f t="shared" si="0"/>
        <v>0.22916666666666663</v>
      </c>
      <c r="P27" s="137">
        <f t="shared" si="6"/>
        <v>0</v>
      </c>
      <c r="Q27" s="137">
        <f t="shared" si="7"/>
        <v>0.22916666666666663</v>
      </c>
      <c r="R27" s="139" t="e">
        <f t="shared" si="8"/>
        <v>#NUM!</v>
      </c>
      <c r="S27" s="139" t="e">
        <f t="shared" si="9"/>
        <v>#NUM!</v>
      </c>
      <c r="T27" s="140">
        <f t="shared" si="10"/>
        <v>0.20833333333333329</v>
      </c>
      <c r="X27" s="10" t="e">
        <f t="shared" si="11"/>
        <v>#NUM!</v>
      </c>
      <c r="Y27" s="11" t="e">
        <f t="shared" si="12"/>
        <v>#NUM!</v>
      </c>
      <c r="Z27" s="12" t="e">
        <f t="shared" si="13"/>
        <v>#NUM!</v>
      </c>
      <c r="AA27" s="19">
        <f t="shared" si="14"/>
        <v>7</v>
      </c>
      <c r="AB27" s="20">
        <f t="shared" si="15"/>
        <v>0</v>
      </c>
      <c r="AC27" s="20">
        <f t="shared" si="16"/>
        <v>0</v>
      </c>
      <c r="AD27" s="20">
        <f t="shared" si="17"/>
        <v>0</v>
      </c>
      <c r="AE27" s="20">
        <f t="shared" si="31"/>
        <v>0</v>
      </c>
      <c r="AF27" s="20">
        <f t="shared" si="19"/>
        <v>0</v>
      </c>
      <c r="AG27" s="21">
        <f t="shared" si="20"/>
        <v>0</v>
      </c>
      <c r="AH27" s="48">
        <f t="shared" si="21"/>
        <v>0</v>
      </c>
      <c r="AI27" s="49">
        <f t="shared" si="22"/>
        <v>0</v>
      </c>
      <c r="AJ27" s="49">
        <f t="shared" si="23"/>
        <v>0</v>
      </c>
      <c r="AK27" s="49">
        <f t="shared" si="24"/>
        <v>0</v>
      </c>
      <c r="AL27" s="49">
        <f t="shared" si="25"/>
        <v>0</v>
      </c>
      <c r="AM27" s="49">
        <f t="shared" si="26"/>
        <v>0</v>
      </c>
      <c r="AN27" s="50">
        <f t="shared" si="27"/>
        <v>0</v>
      </c>
      <c r="AO27" s="10" t="e">
        <f t="shared" si="28"/>
        <v>#NUM!</v>
      </c>
      <c r="AP27" s="11" t="e">
        <f t="shared" si="29"/>
        <v>#NUM!</v>
      </c>
      <c r="AQ27" s="12" t="e">
        <f t="shared" si="30"/>
        <v>#NUM!</v>
      </c>
    </row>
    <row r="28" spans="1:43" ht="15" customHeight="1" x14ac:dyDescent="0.2">
      <c r="A28" s="148">
        <f t="shared" si="1"/>
        <v>8</v>
      </c>
      <c r="B28" s="149">
        <f>'Matrículas Promoción'!A22</f>
        <v>0</v>
      </c>
      <c r="C28" s="103">
        <f>'Matrículas Promoción'!C22</f>
        <v>0</v>
      </c>
      <c r="D28" s="113">
        <f>'Matrículas Promoción'!E22</f>
        <v>0</v>
      </c>
      <c r="E28" s="170" t="s">
        <v>51</v>
      </c>
      <c r="F28" s="135">
        <f>+'FASE 1'!H28+'FASE 1'!$I$4</f>
        <v>2.0833333333333332E-2</v>
      </c>
      <c r="G28" s="136"/>
      <c r="H28" s="136"/>
      <c r="I28" s="137">
        <f>+G28-'HOR (2)'!B24</f>
        <v>-2.0833333333333332E-2</v>
      </c>
      <c r="J28" s="137">
        <f>+H28-'HOR (2)'!B24</f>
        <v>-2.0833333333333332E-2</v>
      </c>
      <c r="K28" s="138">
        <f t="shared" si="2"/>
        <v>2.2916666666666665</v>
      </c>
      <c r="L28" s="138">
        <f t="shared" si="3"/>
        <v>0</v>
      </c>
      <c r="M28" s="138">
        <f t="shared" si="4"/>
        <v>2.2916666666666665</v>
      </c>
      <c r="N28" s="137">
        <f t="shared" si="5"/>
        <v>0</v>
      </c>
      <c r="O28" s="137">
        <f t="shared" si="0"/>
        <v>0.22916666666666663</v>
      </c>
      <c r="P28" s="137">
        <f t="shared" si="6"/>
        <v>0</v>
      </c>
      <c r="Q28" s="137">
        <f t="shared" si="7"/>
        <v>0.22916666666666663</v>
      </c>
      <c r="R28" s="139" t="e">
        <f t="shared" si="8"/>
        <v>#NUM!</v>
      </c>
      <c r="S28" s="139" t="e">
        <f t="shared" si="9"/>
        <v>#NUM!</v>
      </c>
      <c r="T28" s="140">
        <f t="shared" si="10"/>
        <v>0.20833333333333329</v>
      </c>
      <c r="X28" s="10" t="e">
        <f t="shared" si="11"/>
        <v>#NUM!</v>
      </c>
      <c r="Y28" s="11" t="e">
        <f t="shared" si="12"/>
        <v>#NUM!</v>
      </c>
      <c r="Z28" s="12" t="e">
        <f t="shared" si="13"/>
        <v>#NUM!</v>
      </c>
      <c r="AA28" s="19">
        <f t="shared" si="14"/>
        <v>7</v>
      </c>
      <c r="AB28" s="20">
        <f t="shared" si="15"/>
        <v>0</v>
      </c>
      <c r="AC28" s="20">
        <f t="shared" si="16"/>
        <v>0</v>
      </c>
      <c r="AD28" s="20">
        <f t="shared" si="17"/>
        <v>0</v>
      </c>
      <c r="AE28" s="20">
        <f t="shared" si="31"/>
        <v>0</v>
      </c>
      <c r="AF28" s="20">
        <f t="shared" si="19"/>
        <v>0</v>
      </c>
      <c r="AG28" s="21">
        <f t="shared" si="20"/>
        <v>0</v>
      </c>
      <c r="AH28" s="48">
        <f t="shared" si="21"/>
        <v>0</v>
      </c>
      <c r="AI28" s="49">
        <f t="shared" si="22"/>
        <v>0</v>
      </c>
      <c r="AJ28" s="49">
        <f t="shared" si="23"/>
        <v>0</v>
      </c>
      <c r="AK28" s="49">
        <f t="shared" si="24"/>
        <v>0</v>
      </c>
      <c r="AL28" s="49">
        <f t="shared" si="25"/>
        <v>0</v>
      </c>
      <c r="AM28" s="49">
        <f t="shared" si="26"/>
        <v>0</v>
      </c>
      <c r="AN28" s="50">
        <f t="shared" si="27"/>
        <v>0</v>
      </c>
      <c r="AO28" s="10" t="e">
        <f t="shared" si="28"/>
        <v>#NUM!</v>
      </c>
      <c r="AP28" s="11" t="e">
        <f t="shared" si="29"/>
        <v>#NUM!</v>
      </c>
      <c r="AQ28" s="12" t="e">
        <f t="shared" si="30"/>
        <v>#NUM!</v>
      </c>
    </row>
    <row r="29" spans="1:43" ht="15" customHeight="1" x14ac:dyDescent="0.2">
      <c r="A29" s="148">
        <f t="shared" si="1"/>
        <v>8</v>
      </c>
      <c r="B29" s="149">
        <f>'Matrículas Promoción'!A23</f>
        <v>0</v>
      </c>
      <c r="C29" s="103">
        <f>'Matrículas Promoción'!C23</f>
        <v>0</v>
      </c>
      <c r="D29" s="113">
        <f>'Matrículas Promoción'!E23</f>
        <v>0</v>
      </c>
      <c r="E29" s="170" t="s">
        <v>51</v>
      </c>
      <c r="F29" s="135">
        <f>+'FASE 1'!H29+'FASE 1'!$I$4</f>
        <v>2.0833333333333332E-2</v>
      </c>
      <c r="G29" s="136"/>
      <c r="H29" s="136"/>
      <c r="I29" s="137">
        <f>+G29-'HOR (2)'!B25</f>
        <v>-2.0833333333333332E-2</v>
      </c>
      <c r="J29" s="137">
        <f>+H29-'HOR (2)'!B25</f>
        <v>-2.0833333333333332E-2</v>
      </c>
      <c r="K29" s="138">
        <f t="shared" si="2"/>
        <v>2.2916666666666665</v>
      </c>
      <c r="L29" s="138">
        <f t="shared" si="3"/>
        <v>0</v>
      </c>
      <c r="M29" s="138">
        <f t="shared" si="4"/>
        <v>2.2916666666666665</v>
      </c>
      <c r="N29" s="137">
        <f t="shared" si="5"/>
        <v>0</v>
      </c>
      <c r="O29" s="137">
        <f t="shared" si="0"/>
        <v>0.22916666666666663</v>
      </c>
      <c r="P29" s="137">
        <f t="shared" si="6"/>
        <v>0</v>
      </c>
      <c r="Q29" s="137">
        <f t="shared" si="7"/>
        <v>0.22916666666666663</v>
      </c>
      <c r="R29" s="139" t="e">
        <f t="shared" si="8"/>
        <v>#NUM!</v>
      </c>
      <c r="S29" s="139" t="e">
        <f t="shared" si="9"/>
        <v>#NUM!</v>
      </c>
      <c r="T29" s="140">
        <f t="shared" si="10"/>
        <v>0.20833333333333329</v>
      </c>
      <c r="X29" s="10" t="e">
        <f t="shared" si="11"/>
        <v>#NUM!</v>
      </c>
      <c r="Y29" s="11" t="e">
        <f t="shared" si="12"/>
        <v>#NUM!</v>
      </c>
      <c r="Z29" s="12" t="e">
        <f t="shared" si="13"/>
        <v>#NUM!</v>
      </c>
      <c r="AA29" s="19">
        <f t="shared" si="14"/>
        <v>7</v>
      </c>
      <c r="AB29" s="20">
        <f t="shared" si="15"/>
        <v>0</v>
      </c>
      <c r="AC29" s="20">
        <f t="shared" si="16"/>
        <v>0</v>
      </c>
      <c r="AD29" s="20">
        <f t="shared" si="17"/>
        <v>0</v>
      </c>
      <c r="AE29" s="20">
        <f t="shared" si="31"/>
        <v>0</v>
      </c>
      <c r="AF29" s="20">
        <f t="shared" si="19"/>
        <v>0</v>
      </c>
      <c r="AG29" s="21">
        <f t="shared" si="20"/>
        <v>0</v>
      </c>
      <c r="AH29" s="48">
        <f t="shared" si="21"/>
        <v>0</v>
      </c>
      <c r="AI29" s="49">
        <f t="shared" si="22"/>
        <v>0</v>
      </c>
      <c r="AJ29" s="49">
        <f t="shared" si="23"/>
        <v>0</v>
      </c>
      <c r="AK29" s="49">
        <f t="shared" si="24"/>
        <v>0</v>
      </c>
      <c r="AL29" s="49">
        <f t="shared" si="25"/>
        <v>0</v>
      </c>
      <c r="AM29" s="49">
        <f t="shared" si="26"/>
        <v>0</v>
      </c>
      <c r="AN29" s="50">
        <f t="shared" si="27"/>
        <v>0</v>
      </c>
      <c r="AO29" s="10" t="e">
        <f t="shared" si="28"/>
        <v>#NUM!</v>
      </c>
      <c r="AP29" s="11" t="e">
        <f t="shared" si="29"/>
        <v>#NUM!</v>
      </c>
      <c r="AQ29" s="12" t="e">
        <f t="shared" si="30"/>
        <v>#NUM!</v>
      </c>
    </row>
    <row r="30" spans="1:43" ht="15" customHeight="1" x14ac:dyDescent="0.2">
      <c r="A30" s="148">
        <f t="shared" si="1"/>
        <v>8</v>
      </c>
      <c r="B30" s="149">
        <f>'Matrículas Promoción'!A24</f>
        <v>0</v>
      </c>
      <c r="C30" s="103">
        <f>'Matrículas Promoción'!C24</f>
        <v>0</v>
      </c>
      <c r="D30" s="113">
        <f>'Matrículas Promoción'!E24</f>
        <v>0</v>
      </c>
      <c r="E30" s="170" t="s">
        <v>51</v>
      </c>
      <c r="F30" s="135">
        <f>+'FASE 1'!H30+'FASE 1'!$I$4</f>
        <v>2.0833333333333332E-2</v>
      </c>
      <c r="G30" s="136"/>
      <c r="H30" s="136"/>
      <c r="I30" s="137">
        <f>+G30-'HOR (2)'!B26</f>
        <v>-2.0833333333333332E-2</v>
      </c>
      <c r="J30" s="137">
        <f>+H30-'HOR (2)'!B26</f>
        <v>-2.0833333333333332E-2</v>
      </c>
      <c r="K30" s="138">
        <f t="shared" si="2"/>
        <v>2.2916666666666665</v>
      </c>
      <c r="L30" s="138">
        <f t="shared" si="3"/>
        <v>0</v>
      </c>
      <c r="M30" s="138">
        <f t="shared" si="4"/>
        <v>2.2916666666666665</v>
      </c>
      <c r="N30" s="137">
        <f t="shared" si="5"/>
        <v>0</v>
      </c>
      <c r="O30" s="137">
        <f t="shared" si="0"/>
        <v>0.22916666666666663</v>
      </c>
      <c r="P30" s="137">
        <f t="shared" si="6"/>
        <v>0</v>
      </c>
      <c r="Q30" s="137">
        <f t="shared" si="7"/>
        <v>0.22916666666666663</v>
      </c>
      <c r="R30" s="139" t="e">
        <f t="shared" si="8"/>
        <v>#NUM!</v>
      </c>
      <c r="S30" s="139" t="e">
        <f t="shared" si="9"/>
        <v>#NUM!</v>
      </c>
      <c r="T30" s="140">
        <f t="shared" si="10"/>
        <v>0.20833333333333329</v>
      </c>
      <c r="X30" s="10" t="e">
        <f t="shared" si="11"/>
        <v>#NUM!</v>
      </c>
      <c r="Y30" s="11" t="e">
        <f t="shared" si="12"/>
        <v>#NUM!</v>
      </c>
      <c r="Z30" s="12" t="e">
        <f t="shared" si="13"/>
        <v>#NUM!</v>
      </c>
      <c r="AA30" s="19">
        <f t="shared" si="14"/>
        <v>7</v>
      </c>
      <c r="AB30" s="20">
        <f t="shared" si="15"/>
        <v>0</v>
      </c>
      <c r="AC30" s="20">
        <f t="shared" si="16"/>
        <v>0</v>
      </c>
      <c r="AD30" s="20">
        <f t="shared" si="17"/>
        <v>0</v>
      </c>
      <c r="AE30" s="20">
        <f t="shared" si="31"/>
        <v>0</v>
      </c>
      <c r="AF30" s="20">
        <f t="shared" si="19"/>
        <v>0</v>
      </c>
      <c r="AG30" s="21">
        <f t="shared" si="20"/>
        <v>0</v>
      </c>
      <c r="AH30" s="48">
        <f t="shared" si="21"/>
        <v>0</v>
      </c>
      <c r="AI30" s="49">
        <f t="shared" si="22"/>
        <v>0</v>
      </c>
      <c r="AJ30" s="49">
        <f t="shared" si="23"/>
        <v>0</v>
      </c>
      <c r="AK30" s="49">
        <f t="shared" si="24"/>
        <v>0</v>
      </c>
      <c r="AL30" s="49">
        <f t="shared" si="25"/>
        <v>0</v>
      </c>
      <c r="AM30" s="49">
        <f t="shared" si="26"/>
        <v>0</v>
      </c>
      <c r="AN30" s="50">
        <f t="shared" si="27"/>
        <v>0</v>
      </c>
      <c r="AO30" s="10" t="e">
        <f t="shared" si="28"/>
        <v>#NUM!</v>
      </c>
      <c r="AP30" s="11" t="e">
        <f t="shared" si="29"/>
        <v>#NUM!</v>
      </c>
      <c r="AQ30" s="12" t="e">
        <f t="shared" si="30"/>
        <v>#NUM!</v>
      </c>
    </row>
    <row r="31" spans="1:43" ht="15" customHeight="1" x14ac:dyDescent="0.2">
      <c r="A31" s="148">
        <f t="shared" si="1"/>
        <v>8</v>
      </c>
      <c r="B31" s="149">
        <f>'Matrículas Promoción'!A25</f>
        <v>0</v>
      </c>
      <c r="C31" s="103">
        <f>'Matrículas Promoción'!C25</f>
        <v>0</v>
      </c>
      <c r="D31" s="113">
        <f>'Matrículas Promoción'!E25</f>
        <v>0</v>
      </c>
      <c r="E31" s="170" t="s">
        <v>51</v>
      </c>
      <c r="F31" s="135">
        <f>+'FASE 1'!H31+'FASE 1'!$I$4</f>
        <v>2.0833333333333332E-2</v>
      </c>
      <c r="G31" s="136"/>
      <c r="H31" s="136"/>
      <c r="I31" s="137">
        <f>+G31-'HOR (2)'!B27</f>
        <v>-2.0833333333333332E-2</v>
      </c>
      <c r="J31" s="137">
        <f>+H31-'HOR (2)'!B27</f>
        <v>-2.0833333333333332E-2</v>
      </c>
      <c r="K31" s="138">
        <f t="shared" si="2"/>
        <v>2.2916666666666665</v>
      </c>
      <c r="L31" s="138">
        <f t="shared" si="3"/>
        <v>0</v>
      </c>
      <c r="M31" s="138">
        <f t="shared" si="4"/>
        <v>2.2916666666666665</v>
      </c>
      <c r="N31" s="137">
        <f t="shared" si="5"/>
        <v>0</v>
      </c>
      <c r="O31" s="137">
        <f t="shared" si="0"/>
        <v>0.22916666666666663</v>
      </c>
      <c r="P31" s="137">
        <f t="shared" si="6"/>
        <v>0</v>
      </c>
      <c r="Q31" s="137">
        <f t="shared" si="7"/>
        <v>0.22916666666666663</v>
      </c>
      <c r="R31" s="139" t="e">
        <f t="shared" si="8"/>
        <v>#NUM!</v>
      </c>
      <c r="S31" s="139" t="e">
        <f t="shared" si="9"/>
        <v>#NUM!</v>
      </c>
      <c r="T31" s="140">
        <f t="shared" si="10"/>
        <v>0.20833333333333329</v>
      </c>
      <c r="X31" s="10" t="e">
        <f t="shared" si="11"/>
        <v>#NUM!</v>
      </c>
      <c r="Y31" s="11" t="e">
        <f t="shared" si="12"/>
        <v>#NUM!</v>
      </c>
      <c r="Z31" s="12" t="e">
        <f t="shared" si="13"/>
        <v>#NUM!</v>
      </c>
      <c r="AA31" s="19">
        <f t="shared" si="14"/>
        <v>7</v>
      </c>
      <c r="AB31" s="20">
        <f t="shared" si="15"/>
        <v>0</v>
      </c>
      <c r="AC31" s="20">
        <f t="shared" si="16"/>
        <v>0</v>
      </c>
      <c r="AD31" s="20">
        <f t="shared" si="17"/>
        <v>0</v>
      </c>
      <c r="AE31" s="20">
        <f t="shared" si="31"/>
        <v>0</v>
      </c>
      <c r="AF31" s="20">
        <f t="shared" si="19"/>
        <v>0</v>
      </c>
      <c r="AG31" s="21">
        <f t="shared" si="20"/>
        <v>0</v>
      </c>
      <c r="AH31" s="48">
        <f t="shared" si="21"/>
        <v>0</v>
      </c>
      <c r="AI31" s="49">
        <f t="shared" si="22"/>
        <v>0</v>
      </c>
      <c r="AJ31" s="49">
        <f t="shared" si="23"/>
        <v>0</v>
      </c>
      <c r="AK31" s="49">
        <f t="shared" si="24"/>
        <v>0</v>
      </c>
      <c r="AL31" s="49">
        <f t="shared" si="25"/>
        <v>0</v>
      </c>
      <c r="AM31" s="49">
        <f t="shared" si="26"/>
        <v>0</v>
      </c>
      <c r="AN31" s="50">
        <f t="shared" si="27"/>
        <v>0</v>
      </c>
      <c r="AO31" s="10" t="e">
        <f t="shared" si="28"/>
        <v>#NUM!</v>
      </c>
      <c r="AP31" s="11" t="e">
        <f t="shared" si="29"/>
        <v>#NUM!</v>
      </c>
      <c r="AQ31" s="12" t="e">
        <f t="shared" si="30"/>
        <v>#NUM!</v>
      </c>
    </row>
    <row r="32" spans="1:43" ht="15" customHeight="1" x14ac:dyDescent="0.2">
      <c r="A32" s="148">
        <f t="shared" si="1"/>
        <v>8</v>
      </c>
      <c r="B32" s="149">
        <f>'Matrículas Promoción'!A26</f>
        <v>0</v>
      </c>
      <c r="C32" s="103">
        <f>'Matrículas Promoción'!C26</f>
        <v>0</v>
      </c>
      <c r="D32" s="113">
        <f>'Matrículas Promoción'!E26</f>
        <v>0</v>
      </c>
      <c r="E32" s="170" t="s">
        <v>51</v>
      </c>
      <c r="F32" s="135">
        <f>+'FASE 1'!H32+'FASE 1'!$I$4</f>
        <v>2.0833333333333332E-2</v>
      </c>
      <c r="G32" s="136"/>
      <c r="H32" s="136"/>
      <c r="I32" s="137">
        <f>+G32-'HOR (2)'!B28</f>
        <v>-2.0833333333333332E-2</v>
      </c>
      <c r="J32" s="137">
        <f>+H32-'HOR (2)'!B28</f>
        <v>-2.0833333333333332E-2</v>
      </c>
      <c r="K32" s="138">
        <f t="shared" si="2"/>
        <v>2.2916666666666665</v>
      </c>
      <c r="L32" s="138">
        <f t="shared" si="3"/>
        <v>0</v>
      </c>
      <c r="M32" s="138">
        <f t="shared" si="4"/>
        <v>2.2916666666666665</v>
      </c>
      <c r="N32" s="137">
        <f t="shared" si="5"/>
        <v>0</v>
      </c>
      <c r="O32" s="137">
        <f t="shared" si="0"/>
        <v>0.22916666666666663</v>
      </c>
      <c r="P32" s="137">
        <f t="shared" si="6"/>
        <v>0</v>
      </c>
      <c r="Q32" s="137">
        <f t="shared" si="7"/>
        <v>0.22916666666666663</v>
      </c>
      <c r="R32" s="139" t="e">
        <f t="shared" si="8"/>
        <v>#NUM!</v>
      </c>
      <c r="S32" s="139" t="e">
        <f t="shared" si="9"/>
        <v>#NUM!</v>
      </c>
      <c r="T32" s="140">
        <f t="shared" si="10"/>
        <v>0.20833333333333329</v>
      </c>
      <c r="X32" s="10" t="e">
        <f t="shared" si="11"/>
        <v>#NUM!</v>
      </c>
      <c r="Y32" s="11" t="e">
        <f t="shared" si="12"/>
        <v>#NUM!</v>
      </c>
      <c r="Z32" s="12" t="e">
        <f t="shared" si="13"/>
        <v>#NUM!</v>
      </c>
      <c r="AA32" s="19">
        <f t="shared" si="14"/>
        <v>7</v>
      </c>
      <c r="AB32" s="20">
        <f t="shared" si="15"/>
        <v>0</v>
      </c>
      <c r="AC32" s="20">
        <f t="shared" si="16"/>
        <v>0</v>
      </c>
      <c r="AD32" s="20">
        <f t="shared" si="17"/>
        <v>0</v>
      </c>
      <c r="AE32" s="20">
        <f t="shared" si="31"/>
        <v>0</v>
      </c>
      <c r="AF32" s="20">
        <f t="shared" si="19"/>
        <v>0</v>
      </c>
      <c r="AG32" s="21">
        <f t="shared" si="20"/>
        <v>0</v>
      </c>
      <c r="AH32" s="48">
        <f t="shared" si="21"/>
        <v>0</v>
      </c>
      <c r="AI32" s="49">
        <f t="shared" si="22"/>
        <v>0</v>
      </c>
      <c r="AJ32" s="49">
        <f t="shared" si="23"/>
        <v>0</v>
      </c>
      <c r="AK32" s="49">
        <f t="shared" si="24"/>
        <v>0</v>
      </c>
      <c r="AL32" s="49">
        <f t="shared" si="25"/>
        <v>0</v>
      </c>
      <c r="AM32" s="49">
        <f t="shared" si="26"/>
        <v>0</v>
      </c>
      <c r="AN32" s="50">
        <f t="shared" si="27"/>
        <v>0</v>
      </c>
      <c r="AO32" s="10" t="e">
        <f t="shared" si="28"/>
        <v>#NUM!</v>
      </c>
      <c r="AP32" s="11" t="e">
        <f t="shared" si="29"/>
        <v>#NUM!</v>
      </c>
      <c r="AQ32" s="12" t="e">
        <f t="shared" si="30"/>
        <v>#NUM!</v>
      </c>
    </row>
    <row r="33" spans="1:43" ht="15" customHeight="1" x14ac:dyDescent="0.2">
      <c r="A33" s="148">
        <f t="shared" si="1"/>
        <v>8</v>
      </c>
      <c r="B33" s="149">
        <f>'Matrículas Promoción'!A27</f>
        <v>0</v>
      </c>
      <c r="C33" s="103">
        <f>'Matrículas Promoción'!C27</f>
        <v>0</v>
      </c>
      <c r="D33" s="113">
        <f>'Matrículas Promoción'!E27</f>
        <v>0</v>
      </c>
      <c r="E33" s="170" t="s">
        <v>51</v>
      </c>
      <c r="F33" s="135">
        <f>+'FASE 1'!H33+'FASE 1'!$I$4</f>
        <v>2.0833333333333332E-2</v>
      </c>
      <c r="G33" s="136"/>
      <c r="H33" s="136"/>
      <c r="I33" s="137">
        <f>+G33-'HOR (2)'!B29</f>
        <v>-2.0833333333333332E-2</v>
      </c>
      <c r="J33" s="137">
        <f>+H33-'HOR (2)'!B29</f>
        <v>-2.0833333333333332E-2</v>
      </c>
      <c r="K33" s="138">
        <f t="shared" si="2"/>
        <v>2.2916666666666665</v>
      </c>
      <c r="L33" s="138">
        <f t="shared" si="3"/>
        <v>0</v>
      </c>
      <c r="M33" s="138">
        <f t="shared" si="4"/>
        <v>2.2916666666666665</v>
      </c>
      <c r="N33" s="137">
        <f t="shared" si="5"/>
        <v>0</v>
      </c>
      <c r="O33" s="137">
        <f t="shared" si="0"/>
        <v>0.22916666666666663</v>
      </c>
      <c r="P33" s="137">
        <f t="shared" si="6"/>
        <v>0</v>
      </c>
      <c r="Q33" s="137">
        <f t="shared" si="7"/>
        <v>0.22916666666666663</v>
      </c>
      <c r="R33" s="139" t="e">
        <f t="shared" si="8"/>
        <v>#NUM!</v>
      </c>
      <c r="S33" s="139" t="e">
        <f t="shared" si="9"/>
        <v>#NUM!</v>
      </c>
      <c r="T33" s="140">
        <f t="shared" si="10"/>
        <v>0.20833333333333329</v>
      </c>
      <c r="X33" s="10" t="e">
        <f t="shared" si="11"/>
        <v>#NUM!</v>
      </c>
      <c r="Y33" s="11" t="e">
        <f t="shared" si="12"/>
        <v>#NUM!</v>
      </c>
      <c r="Z33" s="12" t="e">
        <f t="shared" si="13"/>
        <v>#NUM!</v>
      </c>
      <c r="AA33" s="19">
        <f t="shared" si="14"/>
        <v>7</v>
      </c>
      <c r="AB33" s="20">
        <f t="shared" si="15"/>
        <v>0</v>
      </c>
      <c r="AC33" s="20">
        <f t="shared" si="16"/>
        <v>0</v>
      </c>
      <c r="AD33" s="20">
        <f t="shared" si="17"/>
        <v>0</v>
      </c>
      <c r="AE33" s="20">
        <f t="shared" si="31"/>
        <v>0</v>
      </c>
      <c r="AF33" s="20">
        <f t="shared" si="19"/>
        <v>0</v>
      </c>
      <c r="AG33" s="21">
        <f t="shared" si="20"/>
        <v>0</v>
      </c>
      <c r="AH33" s="48">
        <f t="shared" si="21"/>
        <v>0</v>
      </c>
      <c r="AI33" s="49">
        <f t="shared" si="22"/>
        <v>0</v>
      </c>
      <c r="AJ33" s="49">
        <f t="shared" si="23"/>
        <v>0</v>
      </c>
      <c r="AK33" s="49">
        <f t="shared" si="24"/>
        <v>0</v>
      </c>
      <c r="AL33" s="49">
        <f t="shared" si="25"/>
        <v>0</v>
      </c>
      <c r="AM33" s="49">
        <f t="shared" si="26"/>
        <v>0</v>
      </c>
      <c r="AN33" s="50">
        <f t="shared" si="27"/>
        <v>0</v>
      </c>
      <c r="AO33" s="10" t="e">
        <f t="shared" si="28"/>
        <v>#NUM!</v>
      </c>
      <c r="AP33" s="11" t="e">
        <f t="shared" si="29"/>
        <v>#NUM!</v>
      </c>
      <c r="AQ33" s="12" t="e">
        <f t="shared" si="30"/>
        <v>#NUM!</v>
      </c>
    </row>
    <row r="34" spans="1:43" ht="15" customHeight="1" x14ac:dyDescent="0.2">
      <c r="A34" s="148">
        <f t="shared" si="1"/>
        <v>8</v>
      </c>
      <c r="B34" s="149">
        <f>'Matrículas Promoción'!A28</f>
        <v>0</v>
      </c>
      <c r="C34" s="103">
        <f>'Matrículas Promoción'!C28</f>
        <v>0</v>
      </c>
      <c r="D34" s="113">
        <f>'Matrículas Promoción'!E28</f>
        <v>0</v>
      </c>
      <c r="E34" s="170" t="s">
        <v>51</v>
      </c>
      <c r="F34" s="135">
        <f>+'FASE 1'!H34+'FASE 1'!$I$4</f>
        <v>2.0833333333333332E-2</v>
      </c>
      <c r="G34" s="136"/>
      <c r="H34" s="136"/>
      <c r="I34" s="137">
        <f>+G34-'HOR (2)'!B30</f>
        <v>-2.0833333333333332E-2</v>
      </c>
      <c r="J34" s="137">
        <f>+H34-'HOR (2)'!B30</f>
        <v>-2.0833333333333332E-2</v>
      </c>
      <c r="K34" s="138">
        <f t="shared" si="2"/>
        <v>2.2916666666666665</v>
      </c>
      <c r="L34" s="138">
        <f t="shared" si="3"/>
        <v>0</v>
      </c>
      <c r="M34" s="138">
        <f t="shared" si="4"/>
        <v>2.2916666666666665</v>
      </c>
      <c r="N34" s="137">
        <f t="shared" si="5"/>
        <v>0</v>
      </c>
      <c r="O34" s="137">
        <f t="shared" si="0"/>
        <v>0.22916666666666663</v>
      </c>
      <c r="P34" s="137">
        <f t="shared" si="6"/>
        <v>0</v>
      </c>
      <c r="Q34" s="137">
        <f t="shared" si="7"/>
        <v>0.22916666666666663</v>
      </c>
      <c r="R34" s="139" t="e">
        <f t="shared" si="8"/>
        <v>#NUM!</v>
      </c>
      <c r="S34" s="139" t="e">
        <f t="shared" si="9"/>
        <v>#NUM!</v>
      </c>
      <c r="T34" s="140">
        <f t="shared" si="10"/>
        <v>0.20833333333333329</v>
      </c>
      <c r="X34" s="10" t="e">
        <f t="shared" si="11"/>
        <v>#NUM!</v>
      </c>
      <c r="Y34" s="11" t="e">
        <f t="shared" si="12"/>
        <v>#NUM!</v>
      </c>
      <c r="Z34" s="12" t="e">
        <f t="shared" si="13"/>
        <v>#NUM!</v>
      </c>
      <c r="AA34" s="19">
        <f t="shared" si="14"/>
        <v>7</v>
      </c>
      <c r="AB34" s="20">
        <f t="shared" si="15"/>
        <v>0</v>
      </c>
      <c r="AC34" s="20">
        <f t="shared" si="16"/>
        <v>0</v>
      </c>
      <c r="AD34" s="20">
        <f t="shared" si="17"/>
        <v>0</v>
      </c>
      <c r="AE34" s="20">
        <f t="shared" si="31"/>
        <v>0</v>
      </c>
      <c r="AF34" s="20">
        <f t="shared" si="19"/>
        <v>0</v>
      </c>
      <c r="AG34" s="21">
        <f t="shared" si="20"/>
        <v>0</v>
      </c>
      <c r="AH34" s="48">
        <f t="shared" si="21"/>
        <v>0</v>
      </c>
      <c r="AI34" s="49">
        <f t="shared" si="22"/>
        <v>0</v>
      </c>
      <c r="AJ34" s="49">
        <f t="shared" si="23"/>
        <v>0</v>
      </c>
      <c r="AK34" s="49">
        <f t="shared" si="24"/>
        <v>0</v>
      </c>
      <c r="AL34" s="49">
        <f t="shared" si="25"/>
        <v>0</v>
      </c>
      <c r="AM34" s="49">
        <f t="shared" si="26"/>
        <v>0</v>
      </c>
      <c r="AN34" s="50">
        <f t="shared" si="27"/>
        <v>0</v>
      </c>
      <c r="AO34" s="10" t="e">
        <f t="shared" si="28"/>
        <v>#NUM!</v>
      </c>
      <c r="AP34" s="11" t="e">
        <f t="shared" si="29"/>
        <v>#NUM!</v>
      </c>
      <c r="AQ34" s="12" t="e">
        <f t="shared" si="30"/>
        <v>#NUM!</v>
      </c>
    </row>
    <row r="35" spans="1:43" ht="15" customHeight="1" x14ac:dyDescent="0.2">
      <c r="A35" s="148">
        <f t="shared" si="1"/>
        <v>8</v>
      </c>
      <c r="B35" s="149">
        <f>'Matrículas Promoción'!A29</f>
        <v>0</v>
      </c>
      <c r="C35" s="103">
        <f>'Matrículas Promoción'!C29</f>
        <v>0</v>
      </c>
      <c r="D35" s="113">
        <f>'Matrículas Promoción'!E29</f>
        <v>0</v>
      </c>
      <c r="E35" s="170" t="s">
        <v>51</v>
      </c>
      <c r="F35" s="135">
        <f>+'FASE 1'!H35+'FASE 1'!$I$4</f>
        <v>2.0833333333333332E-2</v>
      </c>
      <c r="G35" s="136"/>
      <c r="H35" s="136"/>
      <c r="I35" s="137">
        <f>+G35-'HOR (2)'!B31</f>
        <v>-2.0833333333333332E-2</v>
      </c>
      <c r="J35" s="137">
        <f>+H35-'HOR (2)'!B31</f>
        <v>-2.0833333333333332E-2</v>
      </c>
      <c r="K35" s="138">
        <f t="shared" si="2"/>
        <v>2.2916666666666665</v>
      </c>
      <c r="L35" s="138">
        <f t="shared" si="3"/>
        <v>0</v>
      </c>
      <c r="M35" s="138">
        <f t="shared" si="4"/>
        <v>2.2916666666666665</v>
      </c>
      <c r="N35" s="137">
        <f t="shared" si="5"/>
        <v>0</v>
      </c>
      <c r="O35" s="137">
        <f t="shared" si="0"/>
        <v>0.22916666666666663</v>
      </c>
      <c r="P35" s="137">
        <f t="shared" si="6"/>
        <v>0</v>
      </c>
      <c r="Q35" s="137">
        <f t="shared" si="7"/>
        <v>0.22916666666666663</v>
      </c>
      <c r="R35" s="139" t="e">
        <f t="shared" si="8"/>
        <v>#NUM!</v>
      </c>
      <c r="S35" s="139" t="e">
        <f t="shared" si="9"/>
        <v>#NUM!</v>
      </c>
      <c r="T35" s="140">
        <f t="shared" si="10"/>
        <v>0.20833333333333329</v>
      </c>
      <c r="X35" s="10" t="e">
        <f t="shared" si="11"/>
        <v>#NUM!</v>
      </c>
      <c r="Y35" s="11" t="e">
        <f t="shared" si="12"/>
        <v>#NUM!</v>
      </c>
      <c r="Z35" s="12" t="e">
        <f t="shared" si="13"/>
        <v>#NUM!</v>
      </c>
      <c r="AA35" s="19">
        <f t="shared" si="14"/>
        <v>7</v>
      </c>
      <c r="AB35" s="20">
        <f t="shared" si="15"/>
        <v>0</v>
      </c>
      <c r="AC35" s="20">
        <f t="shared" si="16"/>
        <v>0</v>
      </c>
      <c r="AD35" s="20">
        <f t="shared" si="17"/>
        <v>0</v>
      </c>
      <c r="AE35" s="20">
        <f t="shared" si="31"/>
        <v>0</v>
      </c>
      <c r="AF35" s="20">
        <f t="shared" si="19"/>
        <v>0</v>
      </c>
      <c r="AG35" s="21">
        <f t="shared" si="20"/>
        <v>0</v>
      </c>
      <c r="AH35" s="48">
        <f t="shared" si="21"/>
        <v>0</v>
      </c>
      <c r="AI35" s="49">
        <f t="shared" si="22"/>
        <v>0</v>
      </c>
      <c r="AJ35" s="49">
        <f t="shared" si="23"/>
        <v>0</v>
      </c>
      <c r="AK35" s="49">
        <f t="shared" si="24"/>
        <v>0</v>
      </c>
      <c r="AL35" s="49">
        <f t="shared" si="25"/>
        <v>0</v>
      </c>
      <c r="AM35" s="49">
        <f t="shared" si="26"/>
        <v>0</v>
      </c>
      <c r="AN35" s="50">
        <f t="shared" si="27"/>
        <v>0</v>
      </c>
      <c r="AO35" s="10" t="e">
        <f t="shared" si="28"/>
        <v>#NUM!</v>
      </c>
      <c r="AP35" s="11" t="e">
        <f t="shared" si="29"/>
        <v>#NUM!</v>
      </c>
      <c r="AQ35" s="12" t="e">
        <f t="shared" si="30"/>
        <v>#NUM!</v>
      </c>
    </row>
    <row r="36" spans="1:43" ht="15" customHeight="1" x14ac:dyDescent="0.2">
      <c r="A36" s="148">
        <f t="shared" si="1"/>
        <v>8</v>
      </c>
      <c r="B36" s="149">
        <f>'Matrículas Promoción'!A30</f>
        <v>0</v>
      </c>
      <c r="C36" s="103">
        <f>'Matrículas Promoción'!C30</f>
        <v>0</v>
      </c>
      <c r="D36" s="113">
        <f>'Matrículas Promoción'!E30</f>
        <v>0</v>
      </c>
      <c r="E36" s="170" t="s">
        <v>51</v>
      </c>
      <c r="F36" s="135">
        <f>+'FASE 1'!H36+'FASE 1'!$I$4</f>
        <v>2.0833333333333332E-2</v>
      </c>
      <c r="G36" s="136"/>
      <c r="H36" s="136"/>
      <c r="I36" s="137">
        <f>+G36-'HOR (2)'!B32</f>
        <v>-2.0833333333333332E-2</v>
      </c>
      <c r="J36" s="137">
        <f>+H36-'HOR (2)'!B32</f>
        <v>-2.0833333333333332E-2</v>
      </c>
      <c r="K36" s="138">
        <f t="shared" si="2"/>
        <v>2.2916666666666665</v>
      </c>
      <c r="L36" s="138">
        <f t="shared" si="3"/>
        <v>0</v>
      </c>
      <c r="M36" s="138">
        <f t="shared" si="4"/>
        <v>2.2916666666666665</v>
      </c>
      <c r="N36" s="137">
        <f t="shared" si="5"/>
        <v>0</v>
      </c>
      <c r="O36" s="137">
        <f t="shared" si="0"/>
        <v>0.22916666666666663</v>
      </c>
      <c r="P36" s="137">
        <f t="shared" si="6"/>
        <v>0</v>
      </c>
      <c r="Q36" s="137">
        <f t="shared" si="7"/>
        <v>0.22916666666666663</v>
      </c>
      <c r="R36" s="139" t="e">
        <f t="shared" si="8"/>
        <v>#NUM!</v>
      </c>
      <c r="S36" s="139" t="e">
        <f t="shared" si="9"/>
        <v>#NUM!</v>
      </c>
      <c r="T36" s="140">
        <f t="shared" si="10"/>
        <v>0.20833333333333329</v>
      </c>
      <c r="X36" s="10" t="e">
        <f t="shared" si="11"/>
        <v>#NUM!</v>
      </c>
      <c r="Y36" s="11" t="e">
        <f t="shared" si="12"/>
        <v>#NUM!</v>
      </c>
      <c r="Z36" s="12" t="e">
        <f t="shared" si="13"/>
        <v>#NUM!</v>
      </c>
      <c r="AA36" s="19">
        <f t="shared" si="14"/>
        <v>7</v>
      </c>
      <c r="AB36" s="20">
        <f t="shared" si="15"/>
        <v>0</v>
      </c>
      <c r="AC36" s="20">
        <f t="shared" si="16"/>
        <v>0</v>
      </c>
      <c r="AD36" s="20">
        <f t="shared" si="17"/>
        <v>0</v>
      </c>
      <c r="AE36" s="20">
        <f t="shared" si="31"/>
        <v>0</v>
      </c>
      <c r="AF36" s="20">
        <f t="shared" si="19"/>
        <v>0</v>
      </c>
      <c r="AG36" s="21">
        <f t="shared" si="20"/>
        <v>0</v>
      </c>
      <c r="AH36" s="48">
        <f t="shared" si="21"/>
        <v>0</v>
      </c>
      <c r="AI36" s="49">
        <f t="shared" si="22"/>
        <v>0</v>
      </c>
      <c r="AJ36" s="49">
        <f t="shared" si="23"/>
        <v>0</v>
      </c>
      <c r="AK36" s="49">
        <f t="shared" si="24"/>
        <v>0</v>
      </c>
      <c r="AL36" s="49">
        <f t="shared" si="25"/>
        <v>0</v>
      </c>
      <c r="AM36" s="49">
        <f t="shared" si="26"/>
        <v>0</v>
      </c>
      <c r="AN36" s="50">
        <f t="shared" si="27"/>
        <v>0</v>
      </c>
      <c r="AO36" s="10" t="e">
        <f t="shared" si="28"/>
        <v>#NUM!</v>
      </c>
      <c r="AP36" s="11" t="e">
        <f t="shared" si="29"/>
        <v>#NUM!</v>
      </c>
      <c r="AQ36" s="12" t="e">
        <f t="shared" si="30"/>
        <v>#NUM!</v>
      </c>
    </row>
    <row r="37" spans="1:43" ht="15" customHeight="1" x14ac:dyDescent="0.2">
      <c r="A37" s="148">
        <f t="shared" si="1"/>
        <v>8</v>
      </c>
      <c r="B37" s="149">
        <f>'Matrículas Promoción'!A31</f>
        <v>0</v>
      </c>
      <c r="C37" s="103">
        <f>'Matrículas Promoción'!C31</f>
        <v>0</v>
      </c>
      <c r="D37" s="113">
        <f>'Matrículas Promoción'!E31</f>
        <v>0</v>
      </c>
      <c r="E37" s="170" t="s">
        <v>51</v>
      </c>
      <c r="F37" s="135">
        <f>+'FASE 1'!H37+'FASE 1'!$I$4</f>
        <v>2.0833333333333332E-2</v>
      </c>
      <c r="G37" s="136"/>
      <c r="H37" s="136"/>
      <c r="I37" s="137">
        <f>+G37-'HOR (2)'!B33</f>
        <v>-2.0833333333333332E-2</v>
      </c>
      <c r="J37" s="137">
        <f>+H37-'HOR (2)'!B33</f>
        <v>-2.0833333333333332E-2</v>
      </c>
      <c r="K37" s="138">
        <f t="shared" si="2"/>
        <v>2.2916666666666665</v>
      </c>
      <c r="L37" s="138">
        <f t="shared" si="3"/>
        <v>0</v>
      </c>
      <c r="M37" s="138">
        <f t="shared" si="4"/>
        <v>2.2916666666666665</v>
      </c>
      <c r="N37" s="137">
        <f t="shared" si="5"/>
        <v>0</v>
      </c>
      <c r="O37" s="137">
        <f t="shared" si="0"/>
        <v>0.22916666666666663</v>
      </c>
      <c r="P37" s="137">
        <f t="shared" si="6"/>
        <v>0</v>
      </c>
      <c r="Q37" s="137">
        <f t="shared" si="7"/>
        <v>0.22916666666666663</v>
      </c>
      <c r="R37" s="139" t="e">
        <f t="shared" si="8"/>
        <v>#NUM!</v>
      </c>
      <c r="S37" s="139" t="e">
        <f t="shared" si="9"/>
        <v>#NUM!</v>
      </c>
      <c r="T37" s="140">
        <f t="shared" si="10"/>
        <v>0.20833333333333329</v>
      </c>
      <c r="X37" s="10" t="e">
        <f t="shared" si="11"/>
        <v>#NUM!</v>
      </c>
      <c r="Y37" s="11" t="e">
        <f t="shared" si="12"/>
        <v>#NUM!</v>
      </c>
      <c r="Z37" s="12" t="e">
        <f t="shared" si="13"/>
        <v>#NUM!</v>
      </c>
      <c r="AA37" s="19">
        <f t="shared" si="14"/>
        <v>7</v>
      </c>
      <c r="AB37" s="20">
        <f t="shared" si="15"/>
        <v>0</v>
      </c>
      <c r="AC37" s="20">
        <f t="shared" si="16"/>
        <v>0</v>
      </c>
      <c r="AD37" s="20">
        <f t="shared" si="17"/>
        <v>0</v>
      </c>
      <c r="AE37" s="20">
        <f t="shared" si="31"/>
        <v>0</v>
      </c>
      <c r="AF37" s="20">
        <f t="shared" si="19"/>
        <v>0</v>
      </c>
      <c r="AG37" s="21">
        <f t="shared" si="20"/>
        <v>0</v>
      </c>
      <c r="AH37" s="48">
        <f t="shared" si="21"/>
        <v>0</v>
      </c>
      <c r="AI37" s="49">
        <f t="shared" si="22"/>
        <v>0</v>
      </c>
      <c r="AJ37" s="49">
        <f t="shared" si="23"/>
        <v>0</v>
      </c>
      <c r="AK37" s="49">
        <f t="shared" si="24"/>
        <v>0</v>
      </c>
      <c r="AL37" s="49">
        <f t="shared" si="25"/>
        <v>0</v>
      </c>
      <c r="AM37" s="49">
        <f t="shared" si="26"/>
        <v>0</v>
      </c>
      <c r="AN37" s="50">
        <f t="shared" si="27"/>
        <v>0</v>
      </c>
      <c r="AO37" s="10" t="e">
        <f t="shared" si="28"/>
        <v>#NUM!</v>
      </c>
      <c r="AP37" s="11" t="e">
        <f t="shared" si="29"/>
        <v>#NUM!</v>
      </c>
      <c r="AQ37" s="12" t="e">
        <f t="shared" si="30"/>
        <v>#NUM!</v>
      </c>
    </row>
    <row r="38" spans="1:43" ht="15" customHeight="1" x14ac:dyDescent="0.2">
      <c r="A38" s="212">
        <f t="shared" si="1"/>
        <v>8</v>
      </c>
      <c r="B38" s="213">
        <f>'Matrículas Promoción'!A32</f>
        <v>0</v>
      </c>
      <c r="C38" s="202">
        <f>'Matrículas Promoción'!C32</f>
        <v>0</v>
      </c>
      <c r="D38" s="214">
        <f>'Matrículas Promoción'!E32</f>
        <v>0</v>
      </c>
      <c r="E38" s="215" t="s">
        <v>51</v>
      </c>
      <c r="F38" s="216">
        <f>+'FASE 1'!H38+'FASE 1'!$I$4</f>
        <v>2.0833333333333332E-2</v>
      </c>
      <c r="G38" s="207"/>
      <c r="H38" s="207"/>
      <c r="I38" s="208">
        <f>+G38-'HOR (2)'!B34</f>
        <v>-2.0833333333333332E-2</v>
      </c>
      <c r="J38" s="208">
        <f>+H38-'HOR (2)'!B34</f>
        <v>-2.0833333333333332E-2</v>
      </c>
      <c r="K38" s="209">
        <f t="shared" si="2"/>
        <v>2.2916666666666665</v>
      </c>
      <c r="L38" s="209">
        <f t="shared" si="3"/>
        <v>0</v>
      </c>
      <c r="M38" s="209">
        <f t="shared" si="4"/>
        <v>2.2916666666666665</v>
      </c>
      <c r="N38" s="208">
        <f t="shared" si="5"/>
        <v>0</v>
      </c>
      <c r="O38" s="208">
        <f t="shared" si="0"/>
        <v>0.22916666666666663</v>
      </c>
      <c r="P38" s="208">
        <f t="shared" si="6"/>
        <v>0</v>
      </c>
      <c r="Q38" s="208">
        <f t="shared" si="7"/>
        <v>0.22916666666666663</v>
      </c>
      <c r="R38" s="139" t="e">
        <f t="shared" si="8"/>
        <v>#NUM!</v>
      </c>
      <c r="S38" s="210" t="e">
        <f t="shared" si="9"/>
        <v>#NUM!</v>
      </c>
      <c r="T38" s="211">
        <f t="shared" si="10"/>
        <v>0.20833333333333329</v>
      </c>
      <c r="X38" s="10" t="e">
        <f t="shared" si="11"/>
        <v>#NUM!</v>
      </c>
      <c r="Y38" s="11" t="e">
        <f t="shared" si="12"/>
        <v>#NUM!</v>
      </c>
      <c r="Z38" s="12" t="e">
        <f t="shared" si="13"/>
        <v>#NUM!</v>
      </c>
      <c r="AA38" s="19">
        <f t="shared" si="14"/>
        <v>7</v>
      </c>
      <c r="AB38" s="20">
        <f t="shared" si="15"/>
        <v>0</v>
      </c>
      <c r="AC38" s="20">
        <f t="shared" si="16"/>
        <v>0</v>
      </c>
      <c r="AD38" s="20">
        <f t="shared" si="17"/>
        <v>0</v>
      </c>
      <c r="AE38" s="20">
        <f t="shared" si="31"/>
        <v>0</v>
      </c>
      <c r="AF38" s="20">
        <f t="shared" si="19"/>
        <v>0</v>
      </c>
      <c r="AG38" s="21">
        <f t="shared" si="20"/>
        <v>0</v>
      </c>
      <c r="AH38" s="48">
        <f t="shared" si="21"/>
        <v>0</v>
      </c>
      <c r="AI38" s="49">
        <f t="shared" si="22"/>
        <v>0</v>
      </c>
      <c r="AJ38" s="49">
        <f t="shared" si="23"/>
        <v>0</v>
      </c>
      <c r="AK38" s="49">
        <f t="shared" si="24"/>
        <v>0</v>
      </c>
      <c r="AL38" s="49">
        <f t="shared" si="25"/>
        <v>0</v>
      </c>
      <c r="AM38" s="49">
        <f t="shared" si="26"/>
        <v>0</v>
      </c>
      <c r="AN38" s="50">
        <f t="shared" si="27"/>
        <v>0</v>
      </c>
      <c r="AO38" s="10" t="e">
        <f t="shared" si="28"/>
        <v>#NUM!</v>
      </c>
      <c r="AP38" s="11" t="e">
        <f t="shared" si="29"/>
        <v>#NUM!</v>
      </c>
      <c r="AQ38" s="12" t="e">
        <f t="shared" si="30"/>
        <v>#NUM!</v>
      </c>
    </row>
    <row r="39" spans="1:43" ht="15" x14ac:dyDescent="0.2">
      <c r="A39" s="148">
        <f t="shared" si="1"/>
        <v>8</v>
      </c>
      <c r="B39" s="217">
        <f>'Matrículas Promoción'!A33</f>
        <v>0</v>
      </c>
      <c r="C39" s="103">
        <f>'Matrículas Promoción'!C33</f>
        <v>0</v>
      </c>
      <c r="D39" s="113">
        <f>'Matrículas Promoción'!E33</f>
        <v>0</v>
      </c>
      <c r="E39" s="149" t="s">
        <v>51</v>
      </c>
      <c r="F39" s="219">
        <f>+'FASE 1'!H39+'FASE 1'!$I$4</f>
        <v>2.0833333333333332E-2</v>
      </c>
      <c r="G39" s="136"/>
      <c r="H39" s="136"/>
      <c r="I39" s="137">
        <f>+G39-'HOR (2)'!B35</f>
        <v>-2.0833333333333332E-2</v>
      </c>
      <c r="J39" s="137">
        <f>+H39-'HOR (2)'!B35</f>
        <v>-2.0833333333333332E-2</v>
      </c>
      <c r="K39" s="138">
        <f t="shared" si="2"/>
        <v>2.2916666666666665</v>
      </c>
      <c r="L39" s="138">
        <f t="shared" si="3"/>
        <v>0</v>
      </c>
      <c r="M39" s="138">
        <f t="shared" si="4"/>
        <v>2.2916666666666665</v>
      </c>
      <c r="N39" s="137">
        <f t="shared" si="5"/>
        <v>0</v>
      </c>
      <c r="O39" s="137">
        <f t="shared" si="0"/>
        <v>0.22916666666666663</v>
      </c>
      <c r="P39" s="137">
        <f t="shared" si="6"/>
        <v>0</v>
      </c>
      <c r="Q39" s="137">
        <f t="shared" si="7"/>
        <v>0.22916666666666663</v>
      </c>
      <c r="R39" s="139" t="e">
        <f t="shared" si="8"/>
        <v>#NUM!</v>
      </c>
      <c r="S39" s="139" t="e">
        <f t="shared" si="9"/>
        <v>#NUM!</v>
      </c>
      <c r="T39" s="140">
        <f t="shared" si="10"/>
        <v>0.20833333333333329</v>
      </c>
      <c r="X39" s="10" t="e">
        <f t="shared" si="11"/>
        <v>#NUM!</v>
      </c>
      <c r="Y39" s="11" t="e">
        <f t="shared" si="12"/>
        <v>#NUM!</v>
      </c>
      <c r="Z39" s="12" t="e">
        <f t="shared" si="13"/>
        <v>#NUM!</v>
      </c>
      <c r="AA39" s="19">
        <f t="shared" si="14"/>
        <v>7</v>
      </c>
      <c r="AB39" s="20">
        <f t="shared" si="15"/>
        <v>0</v>
      </c>
      <c r="AC39" s="20">
        <f t="shared" si="16"/>
        <v>0</v>
      </c>
      <c r="AD39" s="20">
        <f t="shared" si="17"/>
        <v>0</v>
      </c>
      <c r="AE39" s="20">
        <f t="shared" si="31"/>
        <v>0</v>
      </c>
      <c r="AF39" s="20">
        <f t="shared" si="19"/>
        <v>0</v>
      </c>
      <c r="AG39" s="21">
        <f t="shared" si="20"/>
        <v>0</v>
      </c>
      <c r="AH39" s="48">
        <f t="shared" si="21"/>
        <v>0</v>
      </c>
      <c r="AI39" s="49">
        <f t="shared" si="22"/>
        <v>0</v>
      </c>
      <c r="AJ39" s="49">
        <f t="shared" si="23"/>
        <v>0</v>
      </c>
      <c r="AK39" s="49">
        <f t="shared" si="24"/>
        <v>0</v>
      </c>
      <c r="AL39" s="49">
        <f t="shared" si="25"/>
        <v>0</v>
      </c>
      <c r="AM39" s="49">
        <f t="shared" si="26"/>
        <v>0</v>
      </c>
      <c r="AN39" s="50">
        <f t="shared" si="27"/>
        <v>0</v>
      </c>
      <c r="AO39" s="10" t="e">
        <f t="shared" si="28"/>
        <v>#NUM!</v>
      </c>
      <c r="AP39" s="11" t="e">
        <f t="shared" si="29"/>
        <v>#NUM!</v>
      </c>
      <c r="AQ39" s="12" t="e">
        <f t="shared" si="30"/>
        <v>#NUM!</v>
      </c>
    </row>
    <row r="40" spans="1:43" ht="15" x14ac:dyDescent="0.2">
      <c r="A40" s="148">
        <f t="shared" si="1"/>
        <v>8</v>
      </c>
      <c r="B40" s="217">
        <f>'Matrículas Promoción'!A34</f>
        <v>0</v>
      </c>
      <c r="C40" s="103">
        <f>'Matrículas Promoción'!C34</f>
        <v>0</v>
      </c>
      <c r="D40" s="113">
        <f>'Matrículas Promoción'!E34</f>
        <v>0</v>
      </c>
      <c r="E40" s="149" t="s">
        <v>51</v>
      </c>
      <c r="F40" s="219">
        <f>+'FASE 1'!H40+'FASE 1'!$I$4</f>
        <v>2.0833333333333332E-2</v>
      </c>
      <c r="G40" s="136"/>
      <c r="H40" s="136"/>
      <c r="I40" s="137">
        <f>+G40-'HOR (2)'!B36</f>
        <v>-2.0833333333333332E-2</v>
      </c>
      <c r="J40" s="137">
        <f>+H40-'HOR (2)'!B36</f>
        <v>-2.0833333333333332E-2</v>
      </c>
      <c r="K40" s="138">
        <f t="shared" si="2"/>
        <v>2.2916666666666665</v>
      </c>
      <c r="L40" s="138">
        <f t="shared" si="3"/>
        <v>0</v>
      </c>
      <c r="M40" s="138">
        <f t="shared" si="4"/>
        <v>2.2916666666666665</v>
      </c>
      <c r="N40" s="137">
        <f t="shared" si="5"/>
        <v>0</v>
      </c>
      <c r="O40" s="137">
        <f t="shared" si="0"/>
        <v>0.22916666666666663</v>
      </c>
      <c r="P40" s="137">
        <f t="shared" si="6"/>
        <v>0</v>
      </c>
      <c r="Q40" s="137">
        <f t="shared" si="7"/>
        <v>0.22916666666666663</v>
      </c>
      <c r="R40" s="139" t="e">
        <f t="shared" si="8"/>
        <v>#NUM!</v>
      </c>
      <c r="S40" s="139" t="e">
        <f t="shared" si="9"/>
        <v>#NUM!</v>
      </c>
      <c r="T40" s="140">
        <f t="shared" si="10"/>
        <v>0.20833333333333329</v>
      </c>
      <c r="X40" s="10" t="e">
        <f t="shared" si="11"/>
        <v>#NUM!</v>
      </c>
      <c r="Y40" s="11" t="e">
        <f t="shared" si="12"/>
        <v>#NUM!</v>
      </c>
      <c r="Z40" s="12" t="e">
        <f t="shared" si="13"/>
        <v>#NUM!</v>
      </c>
      <c r="AA40" s="19">
        <f t="shared" si="14"/>
        <v>7</v>
      </c>
      <c r="AB40" s="20">
        <f t="shared" si="15"/>
        <v>0</v>
      </c>
      <c r="AC40" s="20">
        <f t="shared" si="16"/>
        <v>0</v>
      </c>
      <c r="AD40" s="20">
        <f t="shared" si="17"/>
        <v>0</v>
      </c>
      <c r="AE40" s="20">
        <f t="shared" si="31"/>
        <v>0</v>
      </c>
      <c r="AF40" s="20">
        <f t="shared" si="19"/>
        <v>0</v>
      </c>
      <c r="AG40" s="21">
        <f t="shared" si="20"/>
        <v>0</v>
      </c>
      <c r="AH40" s="48">
        <f t="shared" si="21"/>
        <v>0</v>
      </c>
      <c r="AI40" s="49">
        <f t="shared" si="22"/>
        <v>0</v>
      </c>
      <c r="AJ40" s="49">
        <f t="shared" si="23"/>
        <v>0</v>
      </c>
      <c r="AK40" s="49">
        <f t="shared" si="24"/>
        <v>0</v>
      </c>
      <c r="AL40" s="49">
        <f t="shared" si="25"/>
        <v>0</v>
      </c>
      <c r="AM40" s="49">
        <f t="shared" si="26"/>
        <v>0</v>
      </c>
      <c r="AN40" s="50">
        <f t="shared" si="27"/>
        <v>0</v>
      </c>
      <c r="AO40" s="10" t="e">
        <f t="shared" si="28"/>
        <v>#NUM!</v>
      </c>
      <c r="AP40" s="11" t="e">
        <f t="shared" si="29"/>
        <v>#NUM!</v>
      </c>
      <c r="AQ40" s="12" t="e">
        <f t="shared" si="30"/>
        <v>#NUM!</v>
      </c>
    </row>
    <row r="41" spans="1:43" ht="15" x14ac:dyDescent="0.2">
      <c r="A41" s="148">
        <f t="shared" si="1"/>
        <v>8</v>
      </c>
      <c r="B41" s="217">
        <f>'Matrículas Promoción'!A35</f>
        <v>0</v>
      </c>
      <c r="C41" s="103">
        <f>'Matrículas Promoción'!C35</f>
        <v>0</v>
      </c>
      <c r="D41" s="113">
        <f>'Matrículas Promoción'!E35</f>
        <v>0</v>
      </c>
      <c r="E41" s="149" t="s">
        <v>51</v>
      </c>
      <c r="F41" s="219">
        <f>+'FASE 1'!H41+'FASE 1'!$I$4</f>
        <v>2.0833333333333332E-2</v>
      </c>
      <c r="G41" s="136"/>
      <c r="H41" s="136"/>
      <c r="I41" s="137">
        <f>+G41-'HOR (2)'!B37</f>
        <v>-2.0833333333333332E-2</v>
      </c>
      <c r="J41" s="137">
        <f>+H41-'HOR (2)'!B37</f>
        <v>-2.0833333333333332E-2</v>
      </c>
      <c r="K41" s="138">
        <f t="shared" si="2"/>
        <v>2.2916666666666665</v>
      </c>
      <c r="L41" s="138">
        <f t="shared" si="3"/>
        <v>0</v>
      </c>
      <c r="M41" s="138">
        <f t="shared" si="4"/>
        <v>2.2916666666666665</v>
      </c>
      <c r="N41" s="137">
        <f t="shared" si="5"/>
        <v>0</v>
      </c>
      <c r="O41" s="137">
        <f t="shared" si="0"/>
        <v>0.22916666666666663</v>
      </c>
      <c r="P41" s="137">
        <f t="shared" si="6"/>
        <v>0</v>
      </c>
      <c r="Q41" s="137">
        <f t="shared" si="7"/>
        <v>0.22916666666666663</v>
      </c>
      <c r="R41" s="139" t="e">
        <f t="shared" si="8"/>
        <v>#NUM!</v>
      </c>
      <c r="S41" s="139" t="e">
        <f t="shared" si="9"/>
        <v>#NUM!</v>
      </c>
      <c r="T41" s="140">
        <f t="shared" si="10"/>
        <v>0.20833333333333329</v>
      </c>
      <c r="X41" s="10" t="e">
        <f t="shared" si="11"/>
        <v>#NUM!</v>
      </c>
      <c r="Y41" s="11" t="e">
        <f t="shared" si="12"/>
        <v>#NUM!</v>
      </c>
      <c r="Z41" s="12" t="e">
        <f t="shared" si="13"/>
        <v>#NUM!</v>
      </c>
      <c r="AA41" s="19">
        <f t="shared" si="14"/>
        <v>7</v>
      </c>
      <c r="AB41" s="20">
        <f t="shared" si="15"/>
        <v>0</v>
      </c>
      <c r="AC41" s="20">
        <f t="shared" si="16"/>
        <v>0</v>
      </c>
      <c r="AD41" s="20">
        <f t="shared" si="17"/>
        <v>0</v>
      </c>
      <c r="AE41" s="20">
        <f t="shared" si="31"/>
        <v>0</v>
      </c>
      <c r="AF41" s="20">
        <f t="shared" si="19"/>
        <v>0</v>
      </c>
      <c r="AG41" s="21">
        <f t="shared" si="20"/>
        <v>0</v>
      </c>
      <c r="AH41" s="48">
        <f t="shared" si="21"/>
        <v>0</v>
      </c>
      <c r="AI41" s="49">
        <f t="shared" si="22"/>
        <v>0</v>
      </c>
      <c r="AJ41" s="49">
        <f t="shared" si="23"/>
        <v>0</v>
      </c>
      <c r="AK41" s="49">
        <f t="shared" si="24"/>
        <v>0</v>
      </c>
      <c r="AL41" s="49">
        <f t="shared" si="25"/>
        <v>0</v>
      </c>
      <c r="AM41" s="49">
        <f t="shared" si="26"/>
        <v>0</v>
      </c>
      <c r="AN41" s="50">
        <f t="shared" si="27"/>
        <v>0</v>
      </c>
      <c r="AO41" s="10" t="e">
        <f t="shared" si="28"/>
        <v>#NUM!</v>
      </c>
      <c r="AP41" s="11" t="e">
        <f t="shared" si="29"/>
        <v>#NUM!</v>
      </c>
      <c r="AQ41" s="12" t="e">
        <f t="shared" si="30"/>
        <v>#NUM!</v>
      </c>
    </row>
    <row r="42" spans="1:43" ht="15" x14ac:dyDescent="0.2">
      <c r="A42" s="148">
        <f t="shared" si="1"/>
        <v>8</v>
      </c>
      <c r="B42" s="217">
        <f>'Matrículas Promoción'!A36</f>
        <v>0</v>
      </c>
      <c r="C42" s="103">
        <f>'Matrículas Promoción'!C36</f>
        <v>0</v>
      </c>
      <c r="D42" s="113">
        <f>'Matrículas Promoción'!E36</f>
        <v>0</v>
      </c>
      <c r="E42" s="149" t="s">
        <v>51</v>
      </c>
      <c r="F42" s="219">
        <f>+'FASE 1'!H42+'FASE 1'!$I$4</f>
        <v>2.0833333333333332E-2</v>
      </c>
      <c r="G42" s="136"/>
      <c r="H42" s="136"/>
      <c r="I42" s="137">
        <f>+G42-'HOR (2)'!B38</f>
        <v>-2.0833333333333332E-2</v>
      </c>
      <c r="J42" s="137">
        <f>+H42-'HOR (2)'!B38</f>
        <v>-2.0833333333333332E-2</v>
      </c>
      <c r="K42" s="138">
        <f t="shared" si="2"/>
        <v>2.2916666666666665</v>
      </c>
      <c r="L42" s="138">
        <f t="shared" si="3"/>
        <v>0</v>
      </c>
      <c r="M42" s="138">
        <f t="shared" si="4"/>
        <v>2.2916666666666665</v>
      </c>
      <c r="N42" s="137">
        <f t="shared" si="5"/>
        <v>0</v>
      </c>
      <c r="O42" s="137">
        <f t="shared" si="0"/>
        <v>0.22916666666666663</v>
      </c>
      <c r="P42" s="137">
        <f t="shared" si="6"/>
        <v>0</v>
      </c>
      <c r="Q42" s="137">
        <f t="shared" si="7"/>
        <v>0.22916666666666663</v>
      </c>
      <c r="R42" s="139" t="e">
        <f t="shared" si="8"/>
        <v>#NUM!</v>
      </c>
      <c r="S42" s="139" t="e">
        <f t="shared" si="9"/>
        <v>#NUM!</v>
      </c>
      <c r="T42" s="140">
        <f t="shared" si="10"/>
        <v>0.20833333333333329</v>
      </c>
      <c r="X42" s="10" t="e">
        <f t="shared" si="11"/>
        <v>#NUM!</v>
      </c>
      <c r="Y42" s="11" t="e">
        <f t="shared" si="12"/>
        <v>#NUM!</v>
      </c>
      <c r="Z42" s="12" t="e">
        <f t="shared" si="13"/>
        <v>#NUM!</v>
      </c>
      <c r="AA42" s="19">
        <f t="shared" si="14"/>
        <v>7</v>
      </c>
      <c r="AB42" s="20">
        <f t="shared" si="15"/>
        <v>0</v>
      </c>
      <c r="AC42" s="20">
        <f t="shared" si="16"/>
        <v>0</v>
      </c>
      <c r="AD42" s="20">
        <f t="shared" si="17"/>
        <v>0</v>
      </c>
      <c r="AE42" s="20">
        <f t="shared" si="31"/>
        <v>0</v>
      </c>
      <c r="AF42" s="20">
        <f t="shared" si="19"/>
        <v>0</v>
      </c>
      <c r="AG42" s="21">
        <f t="shared" si="20"/>
        <v>0</v>
      </c>
      <c r="AH42" s="48">
        <f t="shared" si="21"/>
        <v>0</v>
      </c>
      <c r="AI42" s="49">
        <f t="shared" si="22"/>
        <v>0</v>
      </c>
      <c r="AJ42" s="49">
        <f t="shared" si="23"/>
        <v>0</v>
      </c>
      <c r="AK42" s="49">
        <f t="shared" si="24"/>
        <v>0</v>
      </c>
      <c r="AL42" s="49">
        <f t="shared" si="25"/>
        <v>0</v>
      </c>
      <c r="AM42" s="49">
        <f t="shared" si="26"/>
        <v>0</v>
      </c>
      <c r="AN42" s="50">
        <f t="shared" si="27"/>
        <v>0</v>
      </c>
      <c r="AO42" s="10" t="e">
        <f t="shared" si="28"/>
        <v>#NUM!</v>
      </c>
      <c r="AP42" s="11" t="e">
        <f t="shared" si="29"/>
        <v>#NUM!</v>
      </c>
      <c r="AQ42" s="12" t="e">
        <f t="shared" si="30"/>
        <v>#NUM!</v>
      </c>
    </row>
    <row r="43" spans="1:43" ht="15" x14ac:dyDescent="0.2">
      <c r="A43" s="148">
        <f t="shared" si="1"/>
        <v>8</v>
      </c>
      <c r="B43" s="217">
        <f>'Matrículas Promoción'!A37</f>
        <v>0</v>
      </c>
      <c r="C43" s="103">
        <f>'Matrículas Promoción'!C37</f>
        <v>0</v>
      </c>
      <c r="D43" s="113">
        <f>'Matrículas Promoción'!E37</f>
        <v>0</v>
      </c>
      <c r="E43" s="149" t="s">
        <v>51</v>
      </c>
      <c r="F43" s="219">
        <f>+'FASE 1'!H43+'FASE 1'!$I$4</f>
        <v>2.0833333333333332E-2</v>
      </c>
      <c r="G43" s="136"/>
      <c r="H43" s="136"/>
      <c r="I43" s="137">
        <f>+G43-'HOR (2)'!B39</f>
        <v>-2.0833333333333332E-2</v>
      </c>
      <c r="J43" s="137">
        <f>+H43-'HOR (2)'!B39</f>
        <v>-2.0833333333333332E-2</v>
      </c>
      <c r="K43" s="138">
        <f t="shared" si="2"/>
        <v>2.2916666666666665</v>
      </c>
      <c r="L43" s="138">
        <f t="shared" si="3"/>
        <v>0</v>
      </c>
      <c r="M43" s="138">
        <f t="shared" si="4"/>
        <v>2.2916666666666665</v>
      </c>
      <c r="N43" s="137">
        <f t="shared" si="5"/>
        <v>0</v>
      </c>
      <c r="O43" s="137">
        <f t="shared" si="0"/>
        <v>0.22916666666666663</v>
      </c>
      <c r="P43" s="137">
        <f t="shared" si="6"/>
        <v>0</v>
      </c>
      <c r="Q43" s="137">
        <f t="shared" si="7"/>
        <v>0.22916666666666663</v>
      </c>
      <c r="R43" s="139" t="e">
        <f t="shared" si="8"/>
        <v>#NUM!</v>
      </c>
      <c r="S43" s="139" t="e">
        <f t="shared" si="9"/>
        <v>#NUM!</v>
      </c>
      <c r="T43" s="140">
        <f t="shared" si="10"/>
        <v>0.20833333333333329</v>
      </c>
      <c r="X43" s="10" t="e">
        <f t="shared" si="11"/>
        <v>#NUM!</v>
      </c>
      <c r="Y43" s="11" t="e">
        <f t="shared" si="12"/>
        <v>#NUM!</v>
      </c>
      <c r="Z43" s="12" t="e">
        <f t="shared" si="13"/>
        <v>#NUM!</v>
      </c>
      <c r="AA43" s="19">
        <f t="shared" si="14"/>
        <v>7</v>
      </c>
      <c r="AB43" s="20">
        <f t="shared" si="15"/>
        <v>0</v>
      </c>
      <c r="AC43" s="20">
        <f t="shared" si="16"/>
        <v>0</v>
      </c>
      <c r="AD43" s="20">
        <f t="shared" si="17"/>
        <v>0</v>
      </c>
      <c r="AE43" s="20">
        <f t="shared" si="31"/>
        <v>0</v>
      </c>
      <c r="AF43" s="20">
        <f t="shared" si="19"/>
        <v>0</v>
      </c>
      <c r="AG43" s="21">
        <f t="shared" si="20"/>
        <v>0</v>
      </c>
      <c r="AH43" s="48">
        <f t="shared" si="21"/>
        <v>0</v>
      </c>
      <c r="AI43" s="49">
        <f t="shared" si="22"/>
        <v>0</v>
      </c>
      <c r="AJ43" s="49">
        <f t="shared" si="23"/>
        <v>0</v>
      </c>
      <c r="AK43" s="49">
        <f t="shared" si="24"/>
        <v>0</v>
      </c>
      <c r="AL43" s="49">
        <f t="shared" si="25"/>
        <v>0</v>
      </c>
      <c r="AM43" s="49">
        <f t="shared" si="26"/>
        <v>0</v>
      </c>
      <c r="AN43" s="50">
        <f t="shared" si="27"/>
        <v>0</v>
      </c>
      <c r="AO43" s="10" t="e">
        <f t="shared" si="28"/>
        <v>#NUM!</v>
      </c>
      <c r="AP43" s="11" t="e">
        <f t="shared" si="29"/>
        <v>#NUM!</v>
      </c>
      <c r="AQ43" s="12" t="e">
        <f t="shared" si="30"/>
        <v>#NUM!</v>
      </c>
    </row>
    <row r="44" spans="1:43" ht="15" x14ac:dyDescent="0.2">
      <c r="A44" s="148">
        <f t="shared" si="1"/>
        <v>8</v>
      </c>
      <c r="B44" s="217">
        <f>'Matrículas Promoción'!A38</f>
        <v>0</v>
      </c>
      <c r="C44" s="103">
        <f>'Matrículas Promoción'!C38</f>
        <v>0</v>
      </c>
      <c r="D44" s="113">
        <f>'Matrículas Promoción'!E38</f>
        <v>0</v>
      </c>
      <c r="E44" s="149" t="s">
        <v>51</v>
      </c>
      <c r="F44" s="219">
        <f>+'FASE 1'!H44+'FASE 1'!$I$4</f>
        <v>2.0833333333333332E-2</v>
      </c>
      <c r="G44" s="136"/>
      <c r="H44" s="136"/>
      <c r="I44" s="137">
        <f>+G44-'HOR (2)'!B40</f>
        <v>-2.0833333333333332E-2</v>
      </c>
      <c r="J44" s="137">
        <f>+H44-'HOR (2)'!B40</f>
        <v>-2.0833333333333332E-2</v>
      </c>
      <c r="K44" s="138">
        <f t="shared" si="2"/>
        <v>2.2916666666666665</v>
      </c>
      <c r="L44" s="138">
        <f t="shared" si="3"/>
        <v>0</v>
      </c>
      <c r="M44" s="138">
        <f t="shared" si="4"/>
        <v>2.2916666666666665</v>
      </c>
      <c r="N44" s="137">
        <f t="shared" si="5"/>
        <v>0</v>
      </c>
      <c r="O44" s="137">
        <f t="shared" si="0"/>
        <v>0.22916666666666663</v>
      </c>
      <c r="P44" s="137">
        <f t="shared" si="6"/>
        <v>0</v>
      </c>
      <c r="Q44" s="137">
        <f t="shared" si="7"/>
        <v>0.22916666666666663</v>
      </c>
      <c r="R44" s="139" t="e">
        <f t="shared" si="8"/>
        <v>#NUM!</v>
      </c>
      <c r="S44" s="139" t="e">
        <f t="shared" si="9"/>
        <v>#NUM!</v>
      </c>
      <c r="T44" s="140">
        <f t="shared" si="10"/>
        <v>0.20833333333333329</v>
      </c>
      <c r="X44" s="10" t="e">
        <f t="shared" si="11"/>
        <v>#NUM!</v>
      </c>
      <c r="Y44" s="11" t="e">
        <f t="shared" si="12"/>
        <v>#NUM!</v>
      </c>
      <c r="Z44" s="12" t="e">
        <f t="shared" si="13"/>
        <v>#NUM!</v>
      </c>
      <c r="AA44" s="19">
        <f t="shared" si="14"/>
        <v>7</v>
      </c>
      <c r="AB44" s="20">
        <f t="shared" si="15"/>
        <v>0</v>
      </c>
      <c r="AC44" s="20">
        <f t="shared" si="16"/>
        <v>0</v>
      </c>
      <c r="AD44" s="20">
        <f t="shared" si="17"/>
        <v>0</v>
      </c>
      <c r="AE44" s="20">
        <f t="shared" si="31"/>
        <v>0</v>
      </c>
      <c r="AF44" s="20">
        <f t="shared" si="19"/>
        <v>0</v>
      </c>
      <c r="AG44" s="21">
        <f t="shared" si="20"/>
        <v>0</v>
      </c>
      <c r="AH44" s="48">
        <f t="shared" si="21"/>
        <v>0</v>
      </c>
      <c r="AI44" s="49">
        <f t="shared" si="22"/>
        <v>0</v>
      </c>
      <c r="AJ44" s="49">
        <f t="shared" si="23"/>
        <v>0</v>
      </c>
      <c r="AK44" s="49">
        <f t="shared" si="24"/>
        <v>0</v>
      </c>
      <c r="AL44" s="49">
        <f t="shared" si="25"/>
        <v>0</v>
      </c>
      <c r="AM44" s="49">
        <f t="shared" si="26"/>
        <v>0</v>
      </c>
      <c r="AN44" s="50">
        <f t="shared" si="27"/>
        <v>0</v>
      </c>
      <c r="AO44" s="10" t="e">
        <f t="shared" si="28"/>
        <v>#NUM!</v>
      </c>
      <c r="AP44" s="11" t="e">
        <f t="shared" si="29"/>
        <v>#NUM!</v>
      </c>
      <c r="AQ44" s="12" t="e">
        <f t="shared" si="30"/>
        <v>#NUM!</v>
      </c>
    </row>
    <row r="45" spans="1:43" ht="15" x14ac:dyDescent="0.2">
      <c r="A45" s="148">
        <f t="shared" si="1"/>
        <v>8</v>
      </c>
      <c r="B45" s="217">
        <f>'Matrículas Promoción'!A39</f>
        <v>0</v>
      </c>
      <c r="C45" s="103">
        <f>'Matrículas Promoción'!C39</f>
        <v>0</v>
      </c>
      <c r="D45" s="113">
        <f>'Matrículas Promoción'!E39</f>
        <v>0</v>
      </c>
      <c r="E45" s="149" t="s">
        <v>51</v>
      </c>
      <c r="F45" s="219">
        <f>+'FASE 1'!H45+'FASE 1'!$I$4</f>
        <v>2.0833333333333332E-2</v>
      </c>
      <c r="G45" s="136"/>
      <c r="H45" s="136"/>
      <c r="I45" s="137">
        <f>+G45-'HOR (2)'!B41</f>
        <v>-2.0833333333333332E-2</v>
      </c>
      <c r="J45" s="137">
        <f>+H45-'HOR (2)'!B41</f>
        <v>-2.0833333333333332E-2</v>
      </c>
      <c r="K45" s="138">
        <f t="shared" si="2"/>
        <v>2.2916666666666665</v>
      </c>
      <c r="L45" s="138">
        <f t="shared" si="3"/>
        <v>0</v>
      </c>
      <c r="M45" s="138">
        <f t="shared" si="4"/>
        <v>2.2916666666666665</v>
      </c>
      <c r="N45" s="137">
        <f t="shared" si="5"/>
        <v>0</v>
      </c>
      <c r="O45" s="137">
        <f t="shared" si="0"/>
        <v>0.22916666666666663</v>
      </c>
      <c r="P45" s="137">
        <f t="shared" si="6"/>
        <v>0</v>
      </c>
      <c r="Q45" s="137">
        <f t="shared" si="7"/>
        <v>0.22916666666666663</v>
      </c>
      <c r="R45" s="139" t="e">
        <f t="shared" si="8"/>
        <v>#NUM!</v>
      </c>
      <c r="S45" s="139" t="e">
        <f t="shared" si="9"/>
        <v>#NUM!</v>
      </c>
      <c r="T45" s="140">
        <f t="shared" si="10"/>
        <v>0.20833333333333329</v>
      </c>
      <c r="X45" s="10" t="e">
        <f t="shared" si="11"/>
        <v>#NUM!</v>
      </c>
      <c r="Y45" s="11" t="e">
        <f t="shared" si="12"/>
        <v>#NUM!</v>
      </c>
      <c r="Z45" s="12" t="e">
        <f t="shared" si="13"/>
        <v>#NUM!</v>
      </c>
      <c r="AA45" s="19">
        <f t="shared" si="14"/>
        <v>7</v>
      </c>
      <c r="AB45" s="20">
        <f t="shared" si="15"/>
        <v>0</v>
      </c>
      <c r="AC45" s="20">
        <f t="shared" si="16"/>
        <v>0</v>
      </c>
      <c r="AD45" s="20">
        <f t="shared" si="17"/>
        <v>0</v>
      </c>
      <c r="AE45" s="20">
        <f t="shared" si="31"/>
        <v>0</v>
      </c>
      <c r="AF45" s="20">
        <f t="shared" si="19"/>
        <v>0</v>
      </c>
      <c r="AG45" s="21">
        <f t="shared" si="20"/>
        <v>0</v>
      </c>
      <c r="AH45" s="48">
        <f t="shared" si="21"/>
        <v>0</v>
      </c>
      <c r="AI45" s="49">
        <f t="shared" si="22"/>
        <v>0</v>
      </c>
      <c r="AJ45" s="49">
        <f t="shared" si="23"/>
        <v>0</v>
      </c>
      <c r="AK45" s="49">
        <f t="shared" si="24"/>
        <v>0</v>
      </c>
      <c r="AL45" s="49">
        <f t="shared" si="25"/>
        <v>0</v>
      </c>
      <c r="AM45" s="49">
        <f t="shared" si="26"/>
        <v>0</v>
      </c>
      <c r="AN45" s="50">
        <f t="shared" si="27"/>
        <v>0</v>
      </c>
      <c r="AO45" s="10" t="e">
        <f t="shared" si="28"/>
        <v>#NUM!</v>
      </c>
      <c r="AP45" s="11" t="e">
        <f t="shared" si="29"/>
        <v>#NUM!</v>
      </c>
      <c r="AQ45" s="12" t="e">
        <f t="shared" si="30"/>
        <v>#NUM!</v>
      </c>
    </row>
    <row r="46" spans="1:43" ht="15" x14ac:dyDescent="0.2">
      <c r="A46" s="148">
        <f t="shared" si="1"/>
        <v>8</v>
      </c>
      <c r="B46" s="217">
        <f>'Matrículas Promoción'!A40</f>
        <v>0</v>
      </c>
      <c r="C46" s="103">
        <f>'Matrículas Promoción'!C40</f>
        <v>0</v>
      </c>
      <c r="D46" s="113">
        <f>'Matrículas Promoción'!E40</f>
        <v>0</v>
      </c>
      <c r="E46" s="149" t="s">
        <v>51</v>
      </c>
      <c r="F46" s="219">
        <f>+'FASE 1'!H46+'FASE 1'!$I$4</f>
        <v>2.0833333333333332E-2</v>
      </c>
      <c r="G46" s="136"/>
      <c r="H46" s="136"/>
      <c r="I46" s="137">
        <f>+G46-'HOR (2)'!B42</f>
        <v>-2.0833333333333332E-2</v>
      </c>
      <c r="J46" s="137">
        <f>+H46-'HOR (2)'!B42</f>
        <v>-2.0833333333333332E-2</v>
      </c>
      <c r="K46" s="138">
        <f t="shared" si="2"/>
        <v>2.2916666666666665</v>
      </c>
      <c r="L46" s="138">
        <f t="shared" si="3"/>
        <v>0</v>
      </c>
      <c r="M46" s="138">
        <f t="shared" si="4"/>
        <v>2.2916666666666665</v>
      </c>
      <c r="N46" s="137">
        <f t="shared" si="5"/>
        <v>0</v>
      </c>
      <c r="O46" s="137">
        <f t="shared" si="0"/>
        <v>0.22916666666666663</v>
      </c>
      <c r="P46" s="137">
        <f t="shared" si="6"/>
        <v>0</v>
      </c>
      <c r="Q46" s="137">
        <f t="shared" si="7"/>
        <v>0.22916666666666663</v>
      </c>
      <c r="R46" s="139" t="e">
        <f t="shared" si="8"/>
        <v>#NUM!</v>
      </c>
      <c r="S46" s="139" t="e">
        <f t="shared" si="9"/>
        <v>#NUM!</v>
      </c>
      <c r="T46" s="140">
        <f t="shared" si="10"/>
        <v>0.20833333333333329</v>
      </c>
      <c r="X46" s="10" t="e">
        <f t="shared" si="11"/>
        <v>#NUM!</v>
      </c>
      <c r="Y46" s="11" t="e">
        <f t="shared" si="12"/>
        <v>#NUM!</v>
      </c>
      <c r="Z46" s="12" t="e">
        <f t="shared" si="13"/>
        <v>#NUM!</v>
      </c>
      <c r="AA46" s="19">
        <f t="shared" si="14"/>
        <v>7</v>
      </c>
      <c r="AB46" s="20">
        <f t="shared" si="15"/>
        <v>0</v>
      </c>
      <c r="AC46" s="20">
        <f t="shared" si="16"/>
        <v>0</v>
      </c>
      <c r="AD46" s="20">
        <f t="shared" si="17"/>
        <v>0</v>
      </c>
      <c r="AE46" s="20">
        <f t="shared" si="31"/>
        <v>0</v>
      </c>
      <c r="AF46" s="20">
        <f t="shared" si="19"/>
        <v>0</v>
      </c>
      <c r="AG46" s="21">
        <f t="shared" si="20"/>
        <v>0</v>
      </c>
      <c r="AH46" s="48">
        <f t="shared" si="21"/>
        <v>0</v>
      </c>
      <c r="AI46" s="49">
        <f t="shared" si="22"/>
        <v>0</v>
      </c>
      <c r="AJ46" s="49">
        <f t="shared" si="23"/>
        <v>0</v>
      </c>
      <c r="AK46" s="49">
        <f t="shared" si="24"/>
        <v>0</v>
      </c>
      <c r="AL46" s="49">
        <f t="shared" si="25"/>
        <v>0</v>
      </c>
      <c r="AM46" s="49">
        <f t="shared" si="26"/>
        <v>0</v>
      </c>
      <c r="AN46" s="50">
        <f t="shared" si="27"/>
        <v>0</v>
      </c>
      <c r="AO46" s="10" t="e">
        <f t="shared" si="28"/>
        <v>#NUM!</v>
      </c>
      <c r="AP46" s="11" t="e">
        <f t="shared" si="29"/>
        <v>#NUM!</v>
      </c>
      <c r="AQ46" s="12" t="e">
        <f t="shared" si="30"/>
        <v>#NUM!</v>
      </c>
    </row>
    <row r="47" spans="1:43" ht="15" x14ac:dyDescent="0.2">
      <c r="A47" s="148">
        <f t="shared" si="1"/>
        <v>8</v>
      </c>
      <c r="B47" s="217">
        <f>'Matrículas Promoción'!A41</f>
        <v>0</v>
      </c>
      <c r="C47" s="103">
        <f>'Matrículas Promoción'!C41</f>
        <v>0</v>
      </c>
      <c r="D47" s="113">
        <f>'Matrículas Promoción'!E41</f>
        <v>0</v>
      </c>
      <c r="E47" s="149" t="s">
        <v>51</v>
      </c>
      <c r="F47" s="219">
        <f>+'FASE 1'!H47+'FASE 1'!$I$4</f>
        <v>2.0833333333333332E-2</v>
      </c>
      <c r="G47" s="136"/>
      <c r="H47" s="136"/>
      <c r="I47" s="137">
        <f>+G47-'HOR (2)'!B43</f>
        <v>-2.0833333333333332E-2</v>
      </c>
      <c r="J47" s="137">
        <f>+H47-'HOR (2)'!B43</f>
        <v>-2.0833333333333332E-2</v>
      </c>
      <c r="K47" s="138">
        <f t="shared" si="2"/>
        <v>2.2916666666666665</v>
      </c>
      <c r="L47" s="138">
        <f t="shared" si="3"/>
        <v>0</v>
      </c>
      <c r="M47" s="138">
        <f t="shared" si="4"/>
        <v>2.2916666666666665</v>
      </c>
      <c r="N47" s="137">
        <f t="shared" si="5"/>
        <v>0</v>
      </c>
      <c r="O47" s="137">
        <f t="shared" si="0"/>
        <v>0.22916666666666663</v>
      </c>
      <c r="P47" s="137">
        <f t="shared" si="6"/>
        <v>0</v>
      </c>
      <c r="Q47" s="137">
        <f t="shared" si="7"/>
        <v>0.22916666666666663</v>
      </c>
      <c r="R47" s="139" t="e">
        <f t="shared" si="8"/>
        <v>#NUM!</v>
      </c>
      <c r="S47" s="139" t="e">
        <f t="shared" si="9"/>
        <v>#NUM!</v>
      </c>
      <c r="T47" s="140">
        <f t="shared" si="10"/>
        <v>0.20833333333333329</v>
      </c>
      <c r="X47" s="10" t="e">
        <f t="shared" si="11"/>
        <v>#NUM!</v>
      </c>
      <c r="Y47" s="11" t="e">
        <f t="shared" si="12"/>
        <v>#NUM!</v>
      </c>
      <c r="Z47" s="12" t="e">
        <f t="shared" si="13"/>
        <v>#NUM!</v>
      </c>
      <c r="AA47" s="19">
        <f t="shared" si="14"/>
        <v>7</v>
      </c>
      <c r="AB47" s="20">
        <f t="shared" si="15"/>
        <v>0</v>
      </c>
      <c r="AC47" s="20">
        <f t="shared" si="16"/>
        <v>0</v>
      </c>
      <c r="AD47" s="20">
        <f t="shared" si="17"/>
        <v>0</v>
      </c>
      <c r="AE47" s="20">
        <f t="shared" si="31"/>
        <v>0</v>
      </c>
      <c r="AF47" s="20">
        <f t="shared" si="19"/>
        <v>0</v>
      </c>
      <c r="AG47" s="21">
        <f t="shared" si="20"/>
        <v>0</v>
      </c>
      <c r="AH47" s="48">
        <f t="shared" si="21"/>
        <v>0</v>
      </c>
      <c r="AI47" s="49">
        <f t="shared" si="22"/>
        <v>0</v>
      </c>
      <c r="AJ47" s="49">
        <f t="shared" si="23"/>
        <v>0</v>
      </c>
      <c r="AK47" s="49">
        <f t="shared" si="24"/>
        <v>0</v>
      </c>
      <c r="AL47" s="49">
        <f t="shared" si="25"/>
        <v>0</v>
      </c>
      <c r="AM47" s="49">
        <f t="shared" si="26"/>
        <v>0</v>
      </c>
      <c r="AN47" s="50">
        <f t="shared" si="27"/>
        <v>0</v>
      </c>
      <c r="AO47" s="10" t="e">
        <f t="shared" si="28"/>
        <v>#NUM!</v>
      </c>
      <c r="AP47" s="11" t="e">
        <f t="shared" si="29"/>
        <v>#NUM!</v>
      </c>
      <c r="AQ47" s="12" t="e">
        <f t="shared" si="30"/>
        <v>#NUM!</v>
      </c>
    </row>
    <row r="48" spans="1:43" ht="15.75" thickBot="1" x14ac:dyDescent="0.25">
      <c r="A48" s="150">
        <f t="shared" si="1"/>
        <v>8</v>
      </c>
      <c r="B48" s="218">
        <f>'Matrículas Promoción'!A42</f>
        <v>0</v>
      </c>
      <c r="C48" s="104">
        <f>'Matrículas Promoción'!C42</f>
        <v>0</v>
      </c>
      <c r="D48" s="117">
        <f>'Matrículas Promoción'!E42</f>
        <v>0</v>
      </c>
      <c r="E48" s="151" t="s">
        <v>51</v>
      </c>
      <c r="F48" s="220">
        <f>+'FASE 1'!H48+'FASE 1'!$I$4</f>
        <v>2.0833333333333332E-2</v>
      </c>
      <c r="G48" s="141"/>
      <c r="H48" s="141"/>
      <c r="I48" s="142">
        <f>+G48-'HOR (2)'!B44</f>
        <v>-2.0833333333333332E-2</v>
      </c>
      <c r="J48" s="142">
        <f>+H48-'HOR (2)'!B44</f>
        <v>-2.0833333333333332E-2</v>
      </c>
      <c r="K48" s="143">
        <f t="shared" si="2"/>
        <v>2.2916666666666665</v>
      </c>
      <c r="L48" s="143">
        <f t="shared" si="3"/>
        <v>0</v>
      </c>
      <c r="M48" s="143">
        <f t="shared" si="4"/>
        <v>2.2916666666666665</v>
      </c>
      <c r="N48" s="142">
        <f t="shared" si="5"/>
        <v>0</v>
      </c>
      <c r="O48" s="142">
        <f t="shared" si="0"/>
        <v>0.22916666666666663</v>
      </c>
      <c r="P48" s="142">
        <f t="shared" si="6"/>
        <v>0</v>
      </c>
      <c r="Q48" s="142">
        <f t="shared" si="7"/>
        <v>0.22916666666666663</v>
      </c>
      <c r="R48" s="139" t="e">
        <f t="shared" si="8"/>
        <v>#NUM!</v>
      </c>
      <c r="S48" s="144" t="e">
        <f t="shared" si="9"/>
        <v>#NUM!</v>
      </c>
      <c r="T48" s="145">
        <f t="shared" si="10"/>
        <v>0.20833333333333329</v>
      </c>
      <c r="X48" s="10" t="e">
        <f t="shared" si="11"/>
        <v>#NUM!</v>
      </c>
      <c r="Y48" s="11" t="e">
        <f t="shared" si="12"/>
        <v>#NUM!</v>
      </c>
      <c r="Z48" s="12" t="e">
        <f t="shared" si="13"/>
        <v>#NUM!</v>
      </c>
      <c r="AA48" s="19">
        <f t="shared" si="14"/>
        <v>7</v>
      </c>
      <c r="AB48" s="20">
        <f t="shared" si="15"/>
        <v>0</v>
      </c>
      <c r="AC48" s="20">
        <f t="shared" si="16"/>
        <v>0</v>
      </c>
      <c r="AD48" s="20">
        <f t="shared" si="17"/>
        <v>0</v>
      </c>
      <c r="AE48" s="20">
        <f t="shared" si="31"/>
        <v>0</v>
      </c>
      <c r="AF48" s="20">
        <f t="shared" si="19"/>
        <v>0</v>
      </c>
      <c r="AG48" s="21">
        <f t="shared" si="20"/>
        <v>0</v>
      </c>
      <c r="AH48" s="48">
        <f t="shared" si="21"/>
        <v>0</v>
      </c>
      <c r="AI48" s="49">
        <f t="shared" si="22"/>
        <v>0</v>
      </c>
      <c r="AJ48" s="49">
        <f t="shared" si="23"/>
        <v>0</v>
      </c>
      <c r="AK48" s="49">
        <f t="shared" si="24"/>
        <v>0</v>
      </c>
      <c r="AL48" s="49">
        <f t="shared" si="25"/>
        <v>0</v>
      </c>
      <c r="AM48" s="49">
        <f t="shared" si="26"/>
        <v>0</v>
      </c>
      <c r="AN48" s="50">
        <f t="shared" si="27"/>
        <v>0</v>
      </c>
      <c r="AO48" s="10" t="e">
        <f t="shared" si="28"/>
        <v>#NUM!</v>
      </c>
      <c r="AP48" s="11" t="e">
        <f t="shared" si="29"/>
        <v>#NUM!</v>
      </c>
      <c r="AQ48" s="12" t="e">
        <f t="shared" si="30"/>
        <v>#NUM!</v>
      </c>
    </row>
    <row r="49" ht="13.5" thickTop="1" x14ac:dyDescent="0.2"/>
  </sheetData>
  <phoneticPr fontId="28" type="noConversion"/>
  <pageMargins left="0.47244094488188981" right="0.31496062992125984" top="0.82677165354330717" bottom="0.51181102362204722" header="0.15748031496062992" footer="0"/>
  <pageSetup paperSize="9" scale="70" orientation="landscape" horizontalDpi="300" verticalDpi="300" r:id="rId1"/>
  <headerFooter alignWithMargins="0">
    <oddHeader>&amp;L&amp;G&amp;C&amp;"Arial,Negrita"&amp;12
XX RAID  El Corzo  
Copa Federación CET 40&amp;R&amp;"Arial,Negrita"&amp;11&amp;G
&amp;D</oddHeader>
  </headerFooter>
  <ignoredErrors>
    <ignoredError sqref="E12:E36 E37:E38 E9:E11 E39:E48" numberStoredAsText="1"/>
    <ignoredError sqref="X34:Z34" evalError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4"/>
  <sheetViews>
    <sheetView showGridLines="0" zoomScaleNormal="100" workbookViewId="0">
      <selection activeCell="E4" sqref="E4"/>
    </sheetView>
  </sheetViews>
  <sheetFormatPr baseColWidth="10" defaultRowHeight="12.75" x14ac:dyDescent="0.2"/>
  <cols>
    <col min="2" max="2" width="9.140625" customWidth="1"/>
    <col min="3" max="3" width="36.42578125" customWidth="1"/>
    <col min="4" max="4" width="22.28515625" customWidth="1"/>
  </cols>
  <sheetData>
    <row r="1" spans="2:5" ht="15.75" customHeight="1" thickTop="1" x14ac:dyDescent="0.2">
      <c r="B1" s="380" t="s">
        <v>52</v>
      </c>
      <c r="C1" s="381"/>
      <c r="D1" s="381"/>
      <c r="E1" s="382"/>
    </row>
    <row r="2" spans="2:5" ht="13.5" thickBot="1" x14ac:dyDescent="0.25">
      <c r="B2" s="383"/>
      <c r="C2" s="384"/>
      <c r="D2" s="384"/>
      <c r="E2" s="385"/>
    </row>
    <row r="3" spans="2:5" ht="20.25" customHeight="1" thickTop="1" thickBot="1" x14ac:dyDescent="0.25">
      <c r="B3" s="126" t="s">
        <v>2</v>
      </c>
      <c r="C3" s="127" t="s">
        <v>0</v>
      </c>
      <c r="D3" s="127" t="s">
        <v>1</v>
      </c>
      <c r="E3" s="128" t="s">
        <v>19</v>
      </c>
    </row>
    <row r="4" spans="2:5" ht="15.95" customHeight="1" thickTop="1" x14ac:dyDescent="0.2">
      <c r="B4" s="120">
        <f>'Matrículas Promoción'!A3</f>
        <v>149</v>
      </c>
      <c r="C4" s="121" t="str">
        <f>'Matrículas Promoción'!C3</f>
        <v>JESUS RUIZ ROJAS</v>
      </c>
      <c r="D4" s="121" t="str">
        <f>'Matrículas Promoción'!E3</f>
        <v>MULAN RS</v>
      </c>
      <c r="E4" s="116">
        <f>+'FASE 2'!N9</f>
        <v>4.8611111111107608E-4</v>
      </c>
    </row>
    <row r="5" spans="2:5" ht="15.95" customHeight="1" x14ac:dyDescent="0.2">
      <c r="B5" s="122">
        <f>'Matrículas Promoción'!A4</f>
        <v>146</v>
      </c>
      <c r="C5" s="123" t="str">
        <f>'Matrículas Promoción'!C4</f>
        <v>GONZALO ALONSO</v>
      </c>
      <c r="D5" s="123" t="str">
        <f>'Matrículas Promoción'!E4</f>
        <v>ARABIA</v>
      </c>
      <c r="E5" s="105">
        <f>+'FASE 2'!N10</f>
        <v>3.8194444444439313E-4</v>
      </c>
    </row>
    <row r="6" spans="2:5" ht="15.95" customHeight="1" x14ac:dyDescent="0.2">
      <c r="B6" s="122">
        <f>'Matrículas Promoción'!A5</f>
        <v>147</v>
      </c>
      <c r="C6" s="123" t="str">
        <f>'Matrículas Promoción'!C5</f>
        <v>ELENA COBOS ALONSO</v>
      </c>
      <c r="D6" s="123" t="str">
        <f>'Matrículas Promoción'!E5</f>
        <v>NANCY</v>
      </c>
      <c r="E6" s="105">
        <f>+'FASE 2'!N11</f>
        <v>0</v>
      </c>
    </row>
    <row r="7" spans="2:5" ht="15.95" customHeight="1" x14ac:dyDescent="0.2">
      <c r="B7" s="122">
        <f>'Matrículas Promoción'!A6</f>
        <v>131</v>
      </c>
      <c r="C7" s="123" t="str">
        <f>'Matrículas Promoción'!C6</f>
        <v>CARLOS CUNHA</v>
      </c>
      <c r="D7" s="123" t="str">
        <f>'Matrículas Promoción'!E6</f>
        <v>JD DE RAPOSINHO</v>
      </c>
      <c r="E7" s="105">
        <f>+'FASE 2'!N12</f>
        <v>1.4236111111111116E-3</v>
      </c>
    </row>
    <row r="8" spans="2:5" ht="15.95" customHeight="1" x14ac:dyDescent="0.2">
      <c r="B8" s="122">
        <f>'Matrículas Promoción'!A7</f>
        <v>128</v>
      </c>
      <c r="C8" s="123" t="str">
        <f>'Matrículas Promoción'!C7</f>
        <v>MARISA BOTE</v>
      </c>
      <c r="D8" s="123" t="str">
        <f>'Matrículas Promoción'!E7</f>
        <v>DANDOLO DB</v>
      </c>
      <c r="E8" s="105">
        <f>+'FASE 2'!N13</f>
        <v>2.5925925925925908E-3</v>
      </c>
    </row>
    <row r="9" spans="2:5" ht="15.95" customHeight="1" x14ac:dyDescent="0.2">
      <c r="B9" s="122">
        <f>'Matrículas Promoción'!A8</f>
        <v>127</v>
      </c>
      <c r="C9" s="123" t="str">
        <f>'Matrículas Promoción'!C8</f>
        <v>HUGO MUACHO</v>
      </c>
      <c r="D9" s="123" t="str">
        <f>'Matrículas Promoción'!E8</f>
        <v>ZARZAMORA DB</v>
      </c>
      <c r="E9" s="105">
        <f>+'FASE 2'!N14</f>
        <v>2.5231481481481355E-3</v>
      </c>
    </row>
    <row r="10" spans="2:5" ht="15.95" customHeight="1" x14ac:dyDescent="0.2">
      <c r="B10" s="122">
        <f>'Matrículas Promoción'!A9</f>
        <v>126</v>
      </c>
      <c r="C10" s="123" t="str">
        <f>'Matrículas Promoción'!C9</f>
        <v>ALVARO SANCHEZ RICO</v>
      </c>
      <c r="D10" s="123" t="str">
        <f>'Matrículas Promoción'!E9</f>
        <v>INOCENTE</v>
      </c>
      <c r="E10" s="105">
        <f>+'FASE 2'!N15</f>
        <v>0</v>
      </c>
    </row>
    <row r="11" spans="2:5" ht="15.95" customHeight="1" x14ac:dyDescent="0.2">
      <c r="B11" s="122">
        <f>'Matrículas Promoción'!A10</f>
        <v>125</v>
      </c>
      <c r="C11" s="123" t="str">
        <f>'Matrículas Promoción'!C10</f>
        <v>AURORA TORRES</v>
      </c>
      <c r="D11" s="123" t="str">
        <f>'Matrículas Promoción'!E10</f>
        <v>MARACA ALB</v>
      </c>
      <c r="E11" s="105">
        <f>+'FASE 2'!N16</f>
        <v>2.5231481481480245E-3</v>
      </c>
    </row>
    <row r="12" spans="2:5" ht="15.95" customHeight="1" x14ac:dyDescent="0.2">
      <c r="B12" s="122">
        <f>'Matrículas Promoción'!A11</f>
        <v>129</v>
      </c>
      <c r="C12" s="123" t="str">
        <f>'Matrículas Promoción'!C11</f>
        <v>FERNANDO ALBARRAN</v>
      </c>
      <c r="D12" s="123" t="str">
        <f>'Matrículas Promoción'!E11</f>
        <v>LUANDA LB</v>
      </c>
      <c r="E12" s="105">
        <f>+'FASE 2'!N17</f>
        <v>2.569444444444402E-3</v>
      </c>
    </row>
    <row r="13" spans="2:5" ht="15.95" customHeight="1" x14ac:dyDescent="0.2">
      <c r="B13" s="122">
        <f>'Matrículas Promoción'!A12</f>
        <v>0</v>
      </c>
      <c r="C13" s="123">
        <f>'Matrículas Promoción'!C12</f>
        <v>0</v>
      </c>
      <c r="D13" s="123">
        <f>'Matrículas Promoción'!E12</f>
        <v>0</v>
      </c>
      <c r="E13" s="105">
        <f>+'FASE 2'!N18</f>
        <v>0</v>
      </c>
    </row>
    <row r="14" spans="2:5" ht="15.95" customHeight="1" x14ac:dyDescent="0.2">
      <c r="B14" s="122">
        <f>'Matrículas Promoción'!A13</f>
        <v>0</v>
      </c>
      <c r="C14" s="123">
        <f>'Matrículas Promoción'!C13</f>
        <v>0</v>
      </c>
      <c r="D14" s="123">
        <f>'Matrículas Promoción'!E13</f>
        <v>0</v>
      </c>
      <c r="E14" s="105">
        <f>+'FASE 2'!N19</f>
        <v>0</v>
      </c>
    </row>
    <row r="15" spans="2:5" ht="15.95" customHeight="1" x14ac:dyDescent="0.2">
      <c r="B15" s="122">
        <f>'Matrículas Promoción'!A14</f>
        <v>0</v>
      </c>
      <c r="C15" s="123">
        <f>'Matrículas Promoción'!C14</f>
        <v>0</v>
      </c>
      <c r="D15" s="123">
        <f>'Matrículas Promoción'!E14</f>
        <v>0</v>
      </c>
      <c r="E15" s="105">
        <f>+'FASE 2'!N20</f>
        <v>0</v>
      </c>
    </row>
    <row r="16" spans="2:5" ht="15.95" customHeight="1" x14ac:dyDescent="0.2">
      <c r="B16" s="122">
        <f>'Matrículas Promoción'!A15</f>
        <v>0</v>
      </c>
      <c r="C16" s="123">
        <f>'Matrículas Promoción'!C15</f>
        <v>0</v>
      </c>
      <c r="D16" s="123">
        <f>'Matrículas Promoción'!E15</f>
        <v>0</v>
      </c>
      <c r="E16" s="105">
        <f>+'FASE 2'!N21</f>
        <v>0</v>
      </c>
    </row>
    <row r="17" spans="2:5" ht="15.95" customHeight="1" x14ac:dyDescent="0.2">
      <c r="B17" s="122">
        <f>'Matrículas Promoción'!A16</f>
        <v>0</v>
      </c>
      <c r="C17" s="123">
        <f>'Matrículas Promoción'!C16</f>
        <v>0</v>
      </c>
      <c r="D17" s="123">
        <f>'Matrículas Promoción'!E16</f>
        <v>0</v>
      </c>
      <c r="E17" s="105">
        <f>+'FASE 2'!N22</f>
        <v>0</v>
      </c>
    </row>
    <row r="18" spans="2:5" ht="15.95" customHeight="1" x14ac:dyDescent="0.2">
      <c r="B18" s="122">
        <f>'Matrículas Promoción'!A17</f>
        <v>0</v>
      </c>
      <c r="C18" s="123">
        <f>'Matrículas Promoción'!C17</f>
        <v>0</v>
      </c>
      <c r="D18" s="123">
        <f>'Matrículas Promoción'!E17</f>
        <v>0</v>
      </c>
      <c r="E18" s="105">
        <f>+'FASE 2'!N23</f>
        <v>0</v>
      </c>
    </row>
    <row r="19" spans="2:5" ht="15.95" customHeight="1" x14ac:dyDescent="0.2">
      <c r="B19" s="122">
        <f>'Matrículas Promoción'!A18</f>
        <v>0</v>
      </c>
      <c r="C19" s="123">
        <f>'Matrículas Promoción'!C18</f>
        <v>0</v>
      </c>
      <c r="D19" s="123">
        <f>'Matrículas Promoción'!E18</f>
        <v>0</v>
      </c>
      <c r="E19" s="105">
        <f>+'FASE 2'!N24</f>
        <v>0</v>
      </c>
    </row>
    <row r="20" spans="2:5" ht="15.95" customHeight="1" x14ac:dyDescent="0.2">
      <c r="B20" s="122">
        <f>'Matrículas Promoción'!A19</f>
        <v>0</v>
      </c>
      <c r="C20" s="123">
        <f>'Matrículas Promoción'!C19</f>
        <v>0</v>
      </c>
      <c r="D20" s="123">
        <f>'Matrículas Promoción'!E19</f>
        <v>0</v>
      </c>
      <c r="E20" s="105">
        <f>+'FASE 2'!N25</f>
        <v>0</v>
      </c>
    </row>
    <row r="21" spans="2:5" ht="15.95" customHeight="1" x14ac:dyDescent="0.2">
      <c r="B21" s="122">
        <f>'Matrículas Promoción'!A20</f>
        <v>0</v>
      </c>
      <c r="C21" s="123">
        <f>'Matrículas Promoción'!C20</f>
        <v>0</v>
      </c>
      <c r="D21" s="123">
        <f>'Matrículas Promoción'!E20</f>
        <v>0</v>
      </c>
      <c r="E21" s="105">
        <f>+'FASE 2'!N26</f>
        <v>0</v>
      </c>
    </row>
    <row r="22" spans="2:5" ht="15.95" customHeight="1" x14ac:dyDescent="0.2">
      <c r="B22" s="122">
        <f>'Matrículas Promoción'!A21</f>
        <v>0</v>
      </c>
      <c r="C22" s="123">
        <f>'Matrículas Promoción'!C21</f>
        <v>0</v>
      </c>
      <c r="D22" s="123">
        <f>'Matrículas Promoción'!E21</f>
        <v>0</v>
      </c>
      <c r="E22" s="105">
        <f>+'FASE 2'!N27</f>
        <v>0</v>
      </c>
    </row>
    <row r="23" spans="2:5" ht="15.95" customHeight="1" x14ac:dyDescent="0.2">
      <c r="B23" s="122">
        <f>'Matrículas Promoción'!A22</f>
        <v>0</v>
      </c>
      <c r="C23" s="123">
        <f>'Matrículas Promoción'!C22</f>
        <v>0</v>
      </c>
      <c r="D23" s="123">
        <f>'Matrículas Promoción'!E22</f>
        <v>0</v>
      </c>
      <c r="E23" s="105">
        <f>+'FASE 2'!N28</f>
        <v>0</v>
      </c>
    </row>
    <row r="24" spans="2:5" ht="15.95" customHeight="1" x14ac:dyDescent="0.2">
      <c r="B24" s="122">
        <f>'Matrículas Promoción'!A23</f>
        <v>0</v>
      </c>
      <c r="C24" s="123">
        <f>'Matrículas Promoción'!C23</f>
        <v>0</v>
      </c>
      <c r="D24" s="123">
        <f>'Matrículas Promoción'!E23</f>
        <v>0</v>
      </c>
      <c r="E24" s="105">
        <f>+'FASE 2'!N29</f>
        <v>0</v>
      </c>
    </row>
    <row r="25" spans="2:5" ht="15.95" customHeight="1" x14ac:dyDescent="0.2">
      <c r="B25" s="122">
        <f>'Matrículas Promoción'!A24</f>
        <v>0</v>
      </c>
      <c r="C25" s="123">
        <f>'Matrículas Promoción'!C24</f>
        <v>0</v>
      </c>
      <c r="D25" s="123">
        <f>'Matrículas Promoción'!E24</f>
        <v>0</v>
      </c>
      <c r="E25" s="105">
        <f>+'FASE 2'!N30</f>
        <v>0</v>
      </c>
    </row>
    <row r="26" spans="2:5" ht="15.95" customHeight="1" x14ac:dyDescent="0.2">
      <c r="B26" s="122">
        <f>'Matrículas Promoción'!A25</f>
        <v>0</v>
      </c>
      <c r="C26" s="123">
        <f>'Matrículas Promoción'!C25</f>
        <v>0</v>
      </c>
      <c r="D26" s="123">
        <f>'Matrículas Promoción'!E25</f>
        <v>0</v>
      </c>
      <c r="E26" s="105">
        <f>+'FASE 2'!N31</f>
        <v>0</v>
      </c>
    </row>
    <row r="27" spans="2:5" ht="15.95" customHeight="1" x14ac:dyDescent="0.2">
      <c r="B27" s="122">
        <f>'Matrículas Promoción'!A26</f>
        <v>0</v>
      </c>
      <c r="C27" s="123">
        <f>'Matrículas Promoción'!C26</f>
        <v>0</v>
      </c>
      <c r="D27" s="123">
        <f>'Matrículas Promoción'!E26</f>
        <v>0</v>
      </c>
      <c r="E27" s="105">
        <f>+'FASE 2'!N32</f>
        <v>0</v>
      </c>
    </row>
    <row r="28" spans="2:5" ht="15.95" customHeight="1" x14ac:dyDescent="0.2">
      <c r="B28" s="122">
        <f>'Matrículas Promoción'!A27</f>
        <v>0</v>
      </c>
      <c r="C28" s="123">
        <f>'Matrículas Promoción'!C27</f>
        <v>0</v>
      </c>
      <c r="D28" s="123">
        <f>'Matrículas Promoción'!E27</f>
        <v>0</v>
      </c>
      <c r="E28" s="105">
        <f>+'FASE 2'!N33</f>
        <v>0</v>
      </c>
    </row>
    <row r="29" spans="2:5" ht="15.95" customHeight="1" x14ac:dyDescent="0.2">
      <c r="B29" s="122">
        <f>'Matrículas Promoción'!A28</f>
        <v>0</v>
      </c>
      <c r="C29" s="123">
        <f>'Matrículas Promoción'!C28</f>
        <v>0</v>
      </c>
      <c r="D29" s="123">
        <f>'Matrículas Promoción'!E28</f>
        <v>0</v>
      </c>
      <c r="E29" s="105">
        <f>+'FASE 2'!N34</f>
        <v>0</v>
      </c>
    </row>
    <row r="30" spans="2:5" ht="15.95" customHeight="1" x14ac:dyDescent="0.2">
      <c r="B30" s="122">
        <f>'Matrículas Promoción'!A29</f>
        <v>0</v>
      </c>
      <c r="C30" s="123">
        <f>'Matrículas Promoción'!C29</f>
        <v>0</v>
      </c>
      <c r="D30" s="123">
        <f>'Matrículas Promoción'!E29</f>
        <v>0</v>
      </c>
      <c r="E30" s="105">
        <f>+'FASE 2'!N35</f>
        <v>0</v>
      </c>
    </row>
    <row r="31" spans="2:5" ht="15.95" customHeight="1" x14ac:dyDescent="0.2">
      <c r="B31" s="122">
        <f>'Matrículas Promoción'!A30</f>
        <v>0</v>
      </c>
      <c r="C31" s="123">
        <f>'Matrículas Promoción'!C30</f>
        <v>0</v>
      </c>
      <c r="D31" s="123">
        <f>'Matrículas Promoción'!E30</f>
        <v>0</v>
      </c>
      <c r="E31" s="105">
        <f>+'FASE 2'!N36</f>
        <v>0</v>
      </c>
    </row>
    <row r="32" spans="2:5" ht="15.95" customHeight="1" x14ac:dyDescent="0.2">
      <c r="B32" s="122">
        <f>'Matrículas Promoción'!A31</f>
        <v>0</v>
      </c>
      <c r="C32" s="123">
        <f>'Matrículas Promoción'!C31</f>
        <v>0</v>
      </c>
      <c r="D32" s="123">
        <f>'Matrículas Promoción'!E31</f>
        <v>0</v>
      </c>
      <c r="E32" s="105">
        <f>+'FASE 2'!N37</f>
        <v>0</v>
      </c>
    </row>
    <row r="33" spans="2:5" ht="15.95" customHeight="1" x14ac:dyDescent="0.2">
      <c r="B33" s="223">
        <f>'Matrículas Promoción'!A32</f>
        <v>0</v>
      </c>
      <c r="C33" s="224">
        <f>'Matrículas Promoción'!C32</f>
        <v>0</v>
      </c>
      <c r="D33" s="224">
        <f>'Matrículas Promoción'!E32</f>
        <v>0</v>
      </c>
      <c r="E33" s="222">
        <f>+'FASE 2'!N38</f>
        <v>0</v>
      </c>
    </row>
    <row r="34" spans="2:5" ht="15.95" customHeight="1" x14ac:dyDescent="0.2">
      <c r="B34" s="122">
        <f>'Matrículas Promoción'!A33</f>
        <v>0</v>
      </c>
      <c r="C34" s="123">
        <f>'Matrículas Promoción'!C33</f>
        <v>0</v>
      </c>
      <c r="D34" s="123">
        <f>'Matrículas Promoción'!E33</f>
        <v>0</v>
      </c>
      <c r="E34" s="105">
        <f>+'FASE 2'!N39</f>
        <v>0</v>
      </c>
    </row>
    <row r="35" spans="2:5" ht="15.95" customHeight="1" x14ac:dyDescent="0.2">
      <c r="B35" s="122">
        <f>'Matrículas Promoción'!A34</f>
        <v>0</v>
      </c>
      <c r="C35" s="123">
        <f>'Matrículas Promoción'!C34</f>
        <v>0</v>
      </c>
      <c r="D35" s="123">
        <f>'Matrículas Promoción'!E34</f>
        <v>0</v>
      </c>
      <c r="E35" s="105">
        <f>+'FASE 2'!N40</f>
        <v>0</v>
      </c>
    </row>
    <row r="36" spans="2:5" ht="15.95" customHeight="1" x14ac:dyDescent="0.2">
      <c r="B36" s="122">
        <f>'Matrículas Promoción'!A35</f>
        <v>0</v>
      </c>
      <c r="C36" s="123">
        <f>'Matrículas Promoción'!C35</f>
        <v>0</v>
      </c>
      <c r="D36" s="123">
        <f>'Matrículas Promoción'!E35</f>
        <v>0</v>
      </c>
      <c r="E36" s="105">
        <f>+'FASE 2'!N41</f>
        <v>0</v>
      </c>
    </row>
    <row r="37" spans="2:5" ht="15.95" customHeight="1" x14ac:dyDescent="0.2">
      <c r="B37" s="122">
        <f>'Matrículas Promoción'!A36</f>
        <v>0</v>
      </c>
      <c r="C37" s="123">
        <f>'Matrículas Promoción'!C36</f>
        <v>0</v>
      </c>
      <c r="D37" s="123">
        <f>'Matrículas Promoción'!E36</f>
        <v>0</v>
      </c>
      <c r="E37" s="105">
        <f>+'FASE 2'!N42</f>
        <v>0</v>
      </c>
    </row>
    <row r="38" spans="2:5" ht="15.95" customHeight="1" x14ac:dyDescent="0.2">
      <c r="B38" s="122">
        <f>'Matrículas Promoción'!A37</f>
        <v>0</v>
      </c>
      <c r="C38" s="123">
        <f>'Matrículas Promoción'!C37</f>
        <v>0</v>
      </c>
      <c r="D38" s="123">
        <f>'Matrículas Promoción'!E37</f>
        <v>0</v>
      </c>
      <c r="E38" s="105">
        <f>+'FASE 2'!N43</f>
        <v>0</v>
      </c>
    </row>
    <row r="39" spans="2:5" ht="15.95" customHeight="1" x14ac:dyDescent="0.2">
      <c r="B39" s="122">
        <f>'Matrículas Promoción'!A38</f>
        <v>0</v>
      </c>
      <c r="C39" s="123">
        <f>'Matrículas Promoción'!C38</f>
        <v>0</v>
      </c>
      <c r="D39" s="123">
        <f>'Matrículas Promoción'!E38</f>
        <v>0</v>
      </c>
      <c r="E39" s="105">
        <f>+'FASE 2'!N44</f>
        <v>0</v>
      </c>
    </row>
    <row r="40" spans="2:5" ht="15.95" customHeight="1" x14ac:dyDescent="0.2">
      <c r="B40" s="122">
        <f>'Matrículas Promoción'!A39</f>
        <v>0</v>
      </c>
      <c r="C40" s="123">
        <f>'Matrículas Promoción'!C39</f>
        <v>0</v>
      </c>
      <c r="D40" s="123">
        <f>'Matrículas Promoción'!E39</f>
        <v>0</v>
      </c>
      <c r="E40" s="105">
        <f>+'FASE 2'!N45</f>
        <v>0</v>
      </c>
    </row>
    <row r="41" spans="2:5" ht="15.95" customHeight="1" x14ac:dyDescent="0.2">
      <c r="B41" s="122">
        <f>'Matrículas Promoción'!A40</f>
        <v>0</v>
      </c>
      <c r="C41" s="123">
        <f>'Matrículas Promoción'!C40</f>
        <v>0</v>
      </c>
      <c r="D41" s="123">
        <f>'Matrículas Promoción'!E40</f>
        <v>0</v>
      </c>
      <c r="E41" s="105">
        <f>+'FASE 2'!N46</f>
        <v>0</v>
      </c>
    </row>
    <row r="42" spans="2:5" ht="15.95" customHeight="1" x14ac:dyDescent="0.2">
      <c r="B42" s="122">
        <f>'Matrículas Promoción'!A41</f>
        <v>0</v>
      </c>
      <c r="C42" s="123">
        <f>'Matrículas Promoción'!C41</f>
        <v>0</v>
      </c>
      <c r="D42" s="123">
        <f>'Matrículas Promoción'!E41</f>
        <v>0</v>
      </c>
      <c r="E42" s="105">
        <f>+'FASE 2'!N47</f>
        <v>0</v>
      </c>
    </row>
    <row r="43" spans="2:5" ht="15.95" customHeight="1" thickBot="1" x14ac:dyDescent="0.25">
      <c r="B43" s="124">
        <f>'Matrículas Promoción'!A42</f>
        <v>0</v>
      </c>
      <c r="C43" s="125">
        <f>'Matrículas Promoción'!C42</f>
        <v>0</v>
      </c>
      <c r="D43" s="125">
        <f>'Matrículas Promoción'!E42</f>
        <v>0</v>
      </c>
      <c r="E43" s="118">
        <f>+'FASE 2'!N48</f>
        <v>0</v>
      </c>
    </row>
    <row r="44" spans="2:5" ht="13.5" thickTop="1" x14ac:dyDescent="0.2"/>
  </sheetData>
  <mergeCells count="1">
    <mergeCell ref="B1:E2"/>
  </mergeCells>
  <phoneticPr fontId="28" type="noConversion"/>
  <pageMargins left="0.43307086614173229" right="0.35433070866141736" top="1.8897637795275593" bottom="0.39370078740157483" header="0.43307086614173229" footer="0"/>
  <pageSetup paperSize="9" scale="97" orientation="portrait" horizontalDpi="4294967292" r:id="rId1"/>
  <headerFooter alignWithMargins="0">
    <oddHeader>&amp;L&amp;G&amp;C&amp;"Arial Black,Cursiva"&amp;14
V RAID Club Hípico el Corzo 2012
CETP&amp;R&amp;G
&amp;"Arial Black,Normal"&amp;11&amp;D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13</vt:i4>
      </vt:variant>
    </vt:vector>
  </HeadingPairs>
  <TitlesOfParts>
    <vt:vector size="35" baseType="lpstr">
      <vt:lpstr>Matrículas Promoción</vt:lpstr>
      <vt:lpstr>HOR (1)</vt:lpstr>
      <vt:lpstr>FASE 1</vt:lpstr>
      <vt:lpstr>T.REC. (1)</vt:lpstr>
      <vt:lpstr>Hoja LLegada 1ª Fase</vt:lpstr>
      <vt:lpstr>Hoja Vet-Gate 1ª fase</vt:lpstr>
      <vt:lpstr>HOR (2)</vt:lpstr>
      <vt:lpstr>FASE 2</vt:lpstr>
      <vt:lpstr>T.REC. (2)</vt:lpstr>
      <vt:lpstr>Hoja LLegada 2ª Fase</vt:lpstr>
      <vt:lpstr>Hoja Vet-Gate 2ª fase</vt:lpstr>
      <vt:lpstr>CLAS.PROV</vt:lpstr>
      <vt:lpstr>IND</vt:lpstr>
      <vt:lpstr>T.Recup.Total</vt:lpstr>
      <vt:lpstr>Hoja Control LLegada 1ª Fase</vt:lpstr>
      <vt:lpstr>Hoja Control Vet-Gate 1ª fase</vt:lpstr>
      <vt:lpstr>Control Vet-Gate 1ª Fase</vt:lpstr>
      <vt:lpstr>Control LLegada 1ª Fase </vt:lpstr>
      <vt:lpstr>Hoja Control LLegada 2ª Fase </vt:lpstr>
      <vt:lpstr>Hoja Control Vet-Gate 2ª Fase</vt:lpstr>
      <vt:lpstr>Control Vet-Gate 2ª Fase</vt:lpstr>
      <vt:lpstr>Control LLegada 2ª Fase</vt:lpstr>
      <vt:lpstr>'Control LLegada 1ª Fase '!Área_de_impresión</vt:lpstr>
      <vt:lpstr>'Control LLegada 2ª Fase'!Área_de_impresión</vt:lpstr>
      <vt:lpstr>'Control Vet-Gate 1ª Fase'!Área_de_impresión</vt:lpstr>
      <vt:lpstr>'Control Vet-Gate 2ª Fase'!Área_de_impresión</vt:lpstr>
      <vt:lpstr>'Hoja Control LLegada 1ª Fase'!Área_de_impresión</vt:lpstr>
      <vt:lpstr>'Hoja Control LLegada 2ª Fase '!Área_de_impresión</vt:lpstr>
      <vt:lpstr>'Hoja Control Vet-Gate 1ª fase'!Área_de_impresión</vt:lpstr>
      <vt:lpstr>'Hoja Control Vet-Gate 2ª Fase'!Área_de_impresión</vt:lpstr>
      <vt:lpstr>'Hoja LLegada 1ª Fase'!Área_de_impresión</vt:lpstr>
      <vt:lpstr>'Hoja LLegada 2ª Fase'!Área_de_impresión</vt:lpstr>
      <vt:lpstr>'Hoja Vet-Gate 1ª fase'!Área_de_impresión</vt:lpstr>
      <vt:lpstr>'Hoja Vet-Gate 2ª fase'!Área_de_impresión</vt:lpstr>
      <vt:lpstr>IND!Área_de_impresión</vt:lpstr>
    </vt:vector>
  </TitlesOfParts>
  <Company>U . S . B 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DESPLAZAMIENTOS.</dc:creator>
  <cp:lastModifiedBy>IGNACIO FERNANDO DE LA IGLESIA DE MIGUEL</cp:lastModifiedBy>
  <cp:lastPrinted>2019-05-18T14:18:15Z</cp:lastPrinted>
  <dcterms:created xsi:type="dcterms:W3CDTF">2001-03-12T12:34:33Z</dcterms:created>
  <dcterms:modified xsi:type="dcterms:W3CDTF">2019-05-18T14:25:53Z</dcterms:modified>
</cp:coreProperties>
</file>