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770" windowHeight="5130" tabRatio="838" activeTab="5"/>
  </bookViews>
  <sheets>
    <sheet name="resumen" sheetId="1" r:id="rId1"/>
    <sheet name="matriculas" sheetId="2" r:id="rId2"/>
    <sheet name="1 Fase " sheetId="3" r:id="rId3"/>
    <sheet name="2. Fase " sheetId="4" r:id="rId4"/>
    <sheet name="3 Fase " sheetId="5" r:id="rId5"/>
    <sheet name="Tiempos Finales" sheetId="6" r:id="rId6"/>
  </sheets>
  <definedNames>
    <definedName name="_xlnm.Print_Area" localSheetId="2">'1 Fase '!$A$1:$J$26</definedName>
    <definedName name="_xlnm.Print_Area" localSheetId="3">'2. Fase '!$A$1:$M$26</definedName>
    <definedName name="_xlnm.Print_Area" localSheetId="4">'3 Fase '!$A$1:$M$26</definedName>
    <definedName name="_xlnm.Print_Area" localSheetId="0">'resumen'!$A$1:$K$35</definedName>
    <definedName name="_xlnm.Print_Area" localSheetId="5">'Tiempos Finales'!$A$1:$I$30</definedName>
    <definedName name="_xlnm.Print_Titles" localSheetId="2">'1 Fase '!$1:$10</definedName>
    <definedName name="_xlnm.Print_Titles" localSheetId="3">'2. Fase '!$1:$10</definedName>
    <definedName name="_xlnm.Print_Titles" localSheetId="4">'3 Fase '!$1:$10</definedName>
    <definedName name="_xlnm.Print_Titles" localSheetId="1">'matriculas'!$1:$12</definedName>
    <definedName name="_xlnm.Print_Titles" localSheetId="0">'resumen'!$1:$12</definedName>
    <definedName name="_xlnm.Print_Titles" localSheetId="5">'Tiempos Finales'!$1:$10</definedName>
  </definedNames>
  <calcPr fullCalcOnLoad="1"/>
</workbook>
</file>

<file path=xl/sharedStrings.xml><?xml version="1.0" encoding="utf-8"?>
<sst xmlns="http://schemas.openxmlformats.org/spreadsheetml/2006/main" count="461" uniqueCount="189">
  <si>
    <t>Lugar:</t>
  </si>
  <si>
    <t>CATEGORIA</t>
  </si>
  <si>
    <t>Fecha:</t>
  </si>
  <si>
    <t>Kilometros totales</t>
  </si>
  <si>
    <t>Salida</t>
  </si>
  <si>
    <t xml:space="preserve"> A. M.</t>
  </si>
  <si>
    <t>Descanso total</t>
  </si>
  <si>
    <t>Hora de salida</t>
  </si>
  <si>
    <t>Velocidad Mínima:</t>
  </si>
  <si>
    <t>FASE I</t>
  </si>
  <si>
    <t>km.</t>
  </si>
  <si>
    <t>HORA SALIDA</t>
  </si>
  <si>
    <t>Horas</t>
  </si>
  <si>
    <t>Kilómetros 1º Fase</t>
  </si>
  <si>
    <t>FASE II</t>
  </si>
  <si>
    <t>Km. TOTALES</t>
  </si>
  <si>
    <t xml:space="preserve"> Km.</t>
  </si>
  <si>
    <t xml:space="preserve">Descanso </t>
  </si>
  <si>
    <t>FASE III</t>
  </si>
  <si>
    <t>NÚMERO FASES</t>
  </si>
  <si>
    <t>Kilómetros 2° Fase</t>
  </si>
  <si>
    <t>VEL MIN.</t>
  </si>
  <si>
    <t xml:space="preserve"> Km/H</t>
  </si>
  <si>
    <t>Descanso</t>
  </si>
  <si>
    <t>VEL MAX.</t>
  </si>
  <si>
    <t>Km/H</t>
  </si>
  <si>
    <t>Kilómetros 3° Fase</t>
  </si>
  <si>
    <t>DESCANSO TOTAL</t>
  </si>
  <si>
    <t xml:space="preserve"> Horas</t>
  </si>
  <si>
    <t>TOTALES</t>
  </si>
  <si>
    <t>Desc. Obligat.</t>
  </si>
  <si>
    <t>FASE   I</t>
  </si>
  <si>
    <t>FASE   II</t>
  </si>
  <si>
    <t xml:space="preserve">  Horas</t>
  </si>
  <si>
    <t>Según Control</t>
  </si>
  <si>
    <t>DISTANCIA</t>
  </si>
  <si>
    <t xml:space="preserve">  Km</t>
  </si>
  <si>
    <t>VELOCIDAD MÍNIMA</t>
  </si>
  <si>
    <t xml:space="preserve">  Km/H</t>
  </si>
  <si>
    <t>VELOCIDAD MAXIMA</t>
  </si>
  <si>
    <t>Tiempo Maximo LLEGADA</t>
  </si>
  <si>
    <t>Tiempo Maximo Llegada</t>
  </si>
  <si>
    <t>Hora Maxima LLEGADA</t>
  </si>
  <si>
    <t>Tiempo Minimo Llegada</t>
  </si>
  <si>
    <t>Tiempo Minimo LLEGADA</t>
  </si>
  <si>
    <t>Hora Minima LLEGADA</t>
  </si>
  <si>
    <t>Descanso Obligatorio</t>
  </si>
  <si>
    <t xml:space="preserve"> Minutos</t>
  </si>
  <si>
    <t>IMPORTANTE</t>
  </si>
  <si>
    <t>Se conceden 2 presentaciones a los Controles Veterinarios; ambas a elegir por el participante en la dos primeras fases y solamente una en la tercera dentro de los 20 minutos despues de la llegada. La carrera termina en la linea de VET-GATE</t>
  </si>
  <si>
    <t>REEXAMEN</t>
  </si>
  <si>
    <t>Cat:</t>
  </si>
  <si>
    <t>DECLARACIÓN de PARTICIPANTES</t>
  </si>
  <si>
    <t>Fecha</t>
  </si>
  <si>
    <t>Km.</t>
  </si>
  <si>
    <t>H. Salida:</t>
  </si>
  <si>
    <t>MATRÍCULAS Y REPARTO DE DORSALES</t>
  </si>
  <si>
    <t xml:space="preserve">    Num.</t>
  </si>
  <si>
    <t>JINETE</t>
  </si>
  <si>
    <t>LDN</t>
  </si>
  <si>
    <t>CABALLO</t>
  </si>
  <si>
    <t>Edad</t>
  </si>
  <si>
    <t>Sexo</t>
  </si>
  <si>
    <t xml:space="preserve"> RAZA</t>
  </si>
  <si>
    <t>CAPA</t>
  </si>
  <si>
    <t>LAC</t>
  </si>
  <si>
    <t>LIC/Pass</t>
  </si>
  <si>
    <t>chip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</si>
  <si>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</si>
  <si>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</si>
  <si>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</si>
  <si>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</si>
  <si>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</si>
  <si>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</si>
  <si>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</si>
  <si>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</si>
  <si>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</si>
  <si>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</si>
  <si>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</si>
  <si>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</si>
  <si>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</si>
  <si>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</si>
  <si>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</si>
  <si>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Hora de Salida</t>
  </si>
  <si>
    <t>Descanso entre las Fases</t>
  </si>
  <si>
    <t>1ª FASE</t>
  </si>
  <si>
    <t>Dorsal</t>
  </si>
  <si>
    <t>Jinete</t>
  </si>
  <si>
    <t>Caballo</t>
  </si>
  <si>
    <t>F. Territ.</t>
  </si>
  <si>
    <t>kms:</t>
  </si>
  <si>
    <t>LLEGADA</t>
  </si>
  <si>
    <t>VET-GATE</t>
  </si>
  <si>
    <t>TIEMPO</t>
  </si>
  <si>
    <t>VELOC.</t>
  </si>
  <si>
    <t>RECUPER.</t>
  </si>
  <si>
    <t>(hh:mm:ss)</t>
  </si>
  <si>
    <t>Llegada</t>
  </si>
  <si>
    <t>1 FASE</t>
  </si>
  <si>
    <t>2ª FASE</t>
  </si>
  <si>
    <t>SALIDA</t>
  </si>
  <si>
    <t>SUMA</t>
  </si>
  <si>
    <t>Media 2 F.</t>
  </si>
  <si>
    <t>2 FASE</t>
  </si>
  <si>
    <t>TOTAL</t>
  </si>
  <si>
    <t>3ª FASE</t>
  </si>
  <si>
    <t>Media 3 F.</t>
  </si>
  <si>
    <t>3 FASE</t>
  </si>
  <si>
    <t>RECUP.</t>
  </si>
  <si>
    <t>Kms.:</t>
  </si>
  <si>
    <t xml:space="preserve">     DATOS TOTALES</t>
  </si>
  <si>
    <t>MEDIA</t>
  </si>
  <si>
    <t>GLOBAL</t>
  </si>
  <si>
    <t>(km/h)</t>
  </si>
  <si>
    <t>MARCHA</t>
  </si>
  <si>
    <t>CEN 0* Novel</t>
  </si>
  <si>
    <t>16</t>
  </si>
  <si>
    <t>VS</t>
  </si>
  <si>
    <t>IV RAID NUESTRA SEÑORA DEL SUCESO</t>
  </si>
  <si>
    <t>KARRANTZA HARANA (BIZKAIA)</t>
  </si>
  <si>
    <t>208982</t>
  </si>
  <si>
    <t>114906</t>
  </si>
  <si>
    <t>CURRO</t>
  </si>
  <si>
    <t>VS29209</t>
  </si>
  <si>
    <t>VS6878</t>
  </si>
  <si>
    <t>N-ESTRELLA</t>
  </si>
  <si>
    <t>VS36764</t>
  </si>
  <si>
    <t>VS6822</t>
  </si>
  <si>
    <t>N-QUIRA</t>
  </si>
  <si>
    <t>50736</t>
  </si>
  <si>
    <t>VS6805</t>
  </si>
  <si>
    <t>G-SALIM</t>
  </si>
  <si>
    <t>165925</t>
  </si>
  <si>
    <t>VS6823</t>
  </si>
  <si>
    <t>NEK-DUMA</t>
  </si>
  <si>
    <t>17777</t>
  </si>
  <si>
    <t>11111</t>
  </si>
  <si>
    <t>KIARA LOP</t>
  </si>
  <si>
    <t>VS31703</t>
  </si>
  <si>
    <t>VS7114</t>
  </si>
  <si>
    <t>CANDELA SIERRA DEL ELGUEA</t>
  </si>
  <si>
    <t>VS30277</t>
  </si>
  <si>
    <t>VS6938</t>
  </si>
  <si>
    <t>FIONA DU LOUP</t>
  </si>
  <si>
    <t>219525</t>
  </si>
  <si>
    <t>OTRA FED.</t>
  </si>
  <si>
    <t>TRA-LOONEY</t>
  </si>
  <si>
    <t>194455</t>
  </si>
  <si>
    <t>114907</t>
  </si>
  <si>
    <t>KENTIA</t>
  </si>
  <si>
    <t>47043</t>
  </si>
  <si>
    <t>88804</t>
  </si>
  <si>
    <t>RABEL FARESS</t>
  </si>
  <si>
    <t>VS6803</t>
  </si>
  <si>
    <t>MONTEALEGRE</t>
  </si>
  <si>
    <t>VS19704</t>
  </si>
  <si>
    <t>48940</t>
  </si>
  <si>
    <t>ZWEI</t>
  </si>
  <si>
    <t>34886</t>
  </si>
  <si>
    <t>VS5395</t>
  </si>
  <si>
    <t>MONT-ILBERRI</t>
  </si>
  <si>
    <t>15323</t>
  </si>
  <si>
    <t>VS6152</t>
  </si>
  <si>
    <t>FLIKA DE LOSA</t>
  </si>
  <si>
    <t>VS24304</t>
  </si>
  <si>
    <t>VS6877</t>
  </si>
  <si>
    <t>N-FAR</t>
  </si>
  <si>
    <t>MAURICIO ACUÑA</t>
  </si>
  <si>
    <t>PAULA AJA</t>
  </si>
  <si>
    <t>BORJA AJA</t>
  </si>
  <si>
    <t>AINARA BASARAS</t>
  </si>
  <si>
    <t>MIREN CASTREJANA</t>
  </si>
  <si>
    <t>FERNANDO CAYON</t>
  </si>
  <si>
    <t>CARLOTA CRUZ</t>
  </si>
  <si>
    <t>JULEN GARCIA</t>
  </si>
  <si>
    <t>NAIARA GIRALDO</t>
  </si>
  <si>
    <t>DERLIS HERNAN</t>
  </si>
  <si>
    <t>GORKA LLAGUNO</t>
  </si>
  <si>
    <t>LILI OTAZUA</t>
  </si>
  <si>
    <t>NAIA RUIZ</t>
  </si>
  <si>
    <t>CESAR SALAZAR</t>
  </si>
  <si>
    <t>AVELINO SALGADO</t>
  </si>
  <si>
    <t xml:space="preserve">ERLANTZ LARRAZABAL </t>
  </si>
  <si>
    <t>INES ABASCAL</t>
  </si>
  <si>
    <t>FLAYING</t>
  </si>
  <si>
    <t>NP</t>
  </si>
  <si>
    <t xml:space="preserve">Best condition: </t>
  </si>
  <si>
    <t>Mont- Ilberri</t>
  </si>
  <si>
    <t>Retirado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</si>
</sst>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dd:hh:mm"/>
    <numFmt numFmtId="193" formatCode="hh\.mm\.ss"/>
    <numFmt numFmtId="194" formatCode="d/m/yy"/>
    <numFmt numFmtId="195" formatCode="hh\.mm"/>
    <numFmt numFmtId="196" formatCode="dd/mm/yy"/>
    <numFmt numFmtId="197" formatCode="dd\-mm\-yy;@"/>
    <numFmt numFmtId="198" formatCode="dd/mm/yyyy;@"/>
    <numFmt numFmtId="199" formatCode="[h]:mm:ss;@"/>
    <numFmt numFmtId="200" formatCode="0;[Red]0"/>
    <numFmt numFmtId="201" formatCode="0.0"/>
  </numFmts>
  <fonts count="10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SWISS"/>
      <family val="0"/>
    </font>
    <font>
      <b/>
      <i/>
      <sz val="32"/>
      <color indexed="1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indexed="10"/>
      <name val="Arial Narrow"/>
      <family val="2"/>
    </font>
    <font>
      <b/>
      <i/>
      <sz val="32"/>
      <name val="Times New Roman"/>
      <family val="1"/>
    </font>
    <font>
      <b/>
      <sz val="12"/>
      <name val="Arial"/>
      <family val="2"/>
    </font>
    <font>
      <b/>
      <sz val="16"/>
      <color indexed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i/>
      <sz val="22"/>
      <color indexed="17"/>
      <name val="Times New Roman"/>
      <family val="1"/>
    </font>
    <font>
      <b/>
      <sz val="14"/>
      <color indexed="17"/>
      <name val="Arial Narrow"/>
      <family val="2"/>
    </font>
    <font>
      <b/>
      <i/>
      <sz val="24"/>
      <name val="Times New Roman"/>
      <family val="1"/>
    </font>
    <font>
      <b/>
      <sz val="6"/>
      <color indexed="8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7"/>
      <color indexed="8"/>
      <name val="Century Gothic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b/>
      <sz val="10"/>
      <color indexed="10"/>
      <name val="Arial"/>
      <family val="2"/>
    </font>
    <font>
      <b/>
      <sz val="8"/>
      <color indexed="4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12"/>
      <color indexed="40"/>
      <name val="Arial"/>
      <family val="2"/>
    </font>
    <font>
      <b/>
      <sz val="12"/>
      <color indexed="40"/>
      <name val="Arial Narrow"/>
      <family val="2"/>
    </font>
    <font>
      <sz val="12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B0F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2"/>
      <color rgb="FF00B0F0"/>
      <name val="Arial"/>
      <family val="2"/>
    </font>
    <font>
      <b/>
      <sz val="12"/>
      <color rgb="FF00B0F0"/>
      <name val="Arial Narrow"/>
      <family val="2"/>
    </font>
    <font>
      <sz val="12"/>
      <color rgb="FF00B0F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57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thin"/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57"/>
      </bottom>
    </border>
    <border>
      <left style="double"/>
      <right>
        <color indexed="63"/>
      </right>
      <top style="double">
        <color indexed="17"/>
      </top>
      <bottom style="double">
        <color indexed="17"/>
      </bottom>
    </border>
    <border>
      <left style="double"/>
      <right>
        <color indexed="63"/>
      </right>
      <top style="double">
        <color indexed="17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7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7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0" fillId="21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86" fillId="0" borderId="8" applyNumberFormat="0" applyFill="0" applyAlignment="0" applyProtection="0"/>
    <xf numFmtId="0" fontId="96" fillId="0" borderId="9" applyNumberFormat="0" applyFill="0" applyAlignment="0" applyProtection="0"/>
  </cellStyleXfs>
  <cellXfs count="34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21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21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10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Continuous" vertical="center"/>
    </xf>
    <xf numFmtId="0" fontId="0" fillId="0" borderId="11" xfId="0" applyBorder="1" applyAlignment="1">
      <alignment/>
    </xf>
    <xf numFmtId="0" fontId="8" fillId="33" borderId="18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8" xfId="0" applyFont="1" applyFill="1" applyBorder="1" applyAlignment="1" quotePrefix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 quotePrefix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21" fontId="5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18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Border="1" applyAlignment="1">
      <alignment/>
    </xf>
    <xf numFmtId="21" fontId="20" fillId="0" borderId="22" xfId="0" applyNumberFormat="1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21" fontId="16" fillId="0" borderId="0" xfId="0" applyNumberFormat="1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4" fillId="0" borderId="0" xfId="0" applyNumberFormat="1" applyFont="1" applyBorder="1" applyAlignment="1">
      <alignment/>
    </xf>
    <xf numFmtId="0" fontId="17" fillId="0" borderId="12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0" fontId="16" fillId="1" borderId="23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/>
    </xf>
    <xf numFmtId="0" fontId="16" fillId="1" borderId="24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/>
    </xf>
    <xf numFmtId="0" fontId="27" fillId="34" borderId="26" xfId="0" applyNumberFormat="1" applyFont="1" applyFill="1" applyBorder="1" applyAlignment="1">
      <alignment horizontal="centerContinuous"/>
    </xf>
    <xf numFmtId="0" fontId="27" fillId="34" borderId="27" xfId="0" applyNumberFormat="1" applyFont="1" applyFill="1" applyBorder="1" applyAlignment="1">
      <alignment horizontal="centerContinuous"/>
    </xf>
    <xf numFmtId="0" fontId="16" fillId="34" borderId="28" xfId="0" applyNumberFormat="1" applyFont="1" applyFill="1" applyBorder="1" applyAlignment="1">
      <alignment/>
    </xf>
    <xf numFmtId="0" fontId="16" fillId="34" borderId="12" xfId="0" applyNumberFormat="1" applyFont="1" applyFill="1" applyBorder="1" applyAlignment="1">
      <alignment/>
    </xf>
    <xf numFmtId="0" fontId="16" fillId="34" borderId="13" xfId="0" applyNumberFormat="1" applyFont="1" applyFill="1" applyBorder="1" applyAlignment="1">
      <alignment/>
    </xf>
    <xf numFmtId="0" fontId="16" fillId="34" borderId="12" xfId="0" applyNumberFormat="1" applyFont="1" applyFill="1" applyBorder="1" applyAlignment="1">
      <alignment horizontal="left"/>
    </xf>
    <xf numFmtId="0" fontId="16" fillId="34" borderId="13" xfId="0" applyNumberFormat="1" applyFont="1" applyFill="1" applyBorder="1" applyAlignment="1">
      <alignment horizontal="left"/>
    </xf>
    <xf numFmtId="1" fontId="16" fillId="34" borderId="12" xfId="0" applyNumberFormat="1" applyFont="1" applyFill="1" applyBorder="1" applyAlignment="1">
      <alignment horizontal="left"/>
    </xf>
    <xf numFmtId="21" fontId="16" fillId="34" borderId="13" xfId="0" applyNumberFormat="1" applyFont="1" applyFill="1" applyBorder="1" applyAlignment="1">
      <alignment horizontal="left"/>
    </xf>
    <xf numFmtId="0" fontId="17" fillId="34" borderId="29" xfId="0" applyNumberFormat="1" applyFont="1" applyFill="1" applyBorder="1" applyAlignment="1">
      <alignment horizontal="centerContinuous"/>
    </xf>
    <xf numFmtId="0" fontId="16" fillId="34" borderId="30" xfId="0" applyNumberFormat="1" applyFont="1" applyFill="1" applyBorder="1" applyAlignment="1">
      <alignment horizontal="centerContinuous"/>
    </xf>
    <xf numFmtId="0" fontId="20" fillId="34" borderId="30" xfId="0" applyNumberFormat="1" applyFont="1" applyFill="1" applyBorder="1" applyAlignment="1">
      <alignment horizontal="centerContinuous"/>
    </xf>
    <xf numFmtId="0" fontId="20" fillId="34" borderId="31" xfId="0" applyNumberFormat="1" applyFont="1" applyFill="1" applyBorder="1" applyAlignment="1">
      <alignment horizontal="centerContinuous"/>
    </xf>
    <xf numFmtId="0" fontId="17" fillId="34" borderId="32" xfId="0" applyNumberFormat="1" applyFont="1" applyFill="1" applyBorder="1" applyAlignment="1">
      <alignment horizontal="centerContinuous"/>
    </xf>
    <xf numFmtId="0" fontId="20" fillId="34" borderId="0" xfId="0" applyNumberFormat="1" applyFont="1" applyFill="1" applyBorder="1" applyAlignment="1">
      <alignment/>
    </xf>
    <xf numFmtId="0" fontId="20" fillId="34" borderId="33" xfId="0" applyNumberFormat="1" applyFont="1" applyFill="1" applyBorder="1" applyAlignment="1">
      <alignment/>
    </xf>
    <xf numFmtId="0" fontId="16" fillId="34" borderId="34" xfId="0" applyNumberFormat="1" applyFont="1" applyFill="1" applyBorder="1" applyAlignment="1">
      <alignment horizontal="centerContinuous" vertical="top"/>
    </xf>
    <xf numFmtId="0" fontId="20" fillId="34" borderId="35" xfId="0" applyNumberFormat="1" applyFont="1" applyFill="1" applyBorder="1" applyAlignment="1">
      <alignment horizontal="centerContinuous"/>
    </xf>
    <xf numFmtId="0" fontId="20" fillId="34" borderId="36" xfId="0" applyNumberFormat="1" applyFont="1" applyFill="1" applyBorder="1" applyAlignment="1">
      <alignment horizontal="centerContinuous"/>
    </xf>
    <xf numFmtId="0" fontId="16" fillId="35" borderId="37" xfId="0" applyNumberFormat="1" applyFont="1" applyFill="1" applyBorder="1" applyAlignment="1">
      <alignment horizontal="left"/>
    </xf>
    <xf numFmtId="0" fontId="16" fillId="35" borderId="38" xfId="0" applyNumberFormat="1" applyFont="1" applyFill="1" applyBorder="1" applyAlignment="1">
      <alignment horizontal="center"/>
    </xf>
    <xf numFmtId="0" fontId="16" fillId="35" borderId="39" xfId="0" applyNumberFormat="1" applyFont="1" applyFill="1" applyBorder="1" applyAlignment="1">
      <alignment horizontal="center"/>
    </xf>
    <xf numFmtId="0" fontId="16" fillId="35" borderId="40" xfId="0" applyNumberFormat="1" applyFont="1" applyFill="1" applyBorder="1" applyAlignment="1">
      <alignment horizontal="left"/>
    </xf>
    <xf numFmtId="0" fontId="16" fillId="35" borderId="40" xfId="0" applyNumberFormat="1" applyFont="1" applyFill="1" applyBorder="1" applyAlignment="1">
      <alignment/>
    </xf>
    <xf numFmtId="0" fontId="16" fillId="35" borderId="40" xfId="0" applyNumberFormat="1" applyFont="1" applyFill="1" applyBorder="1" applyAlignment="1">
      <alignment horizontal="center"/>
    </xf>
    <xf numFmtId="0" fontId="16" fillId="35" borderId="41" xfId="0" applyNumberFormat="1" applyFont="1" applyFill="1" applyBorder="1" applyAlignment="1">
      <alignment horizontal="center"/>
    </xf>
    <xf numFmtId="21" fontId="30" fillId="0" borderId="0" xfId="0" applyNumberFormat="1" applyFont="1" applyBorder="1" applyAlignment="1">
      <alignment horizontal="right"/>
    </xf>
    <xf numFmtId="21" fontId="30" fillId="0" borderId="42" xfId="0" applyNumberFormat="1" applyFont="1" applyBorder="1" applyAlignment="1">
      <alignment/>
    </xf>
    <xf numFmtId="0" fontId="30" fillId="0" borderId="43" xfId="0" applyNumberFormat="1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44" xfId="0" applyFont="1" applyBorder="1" applyAlignment="1">
      <alignment horizontal="left"/>
    </xf>
    <xf numFmtId="21" fontId="30" fillId="0" borderId="45" xfId="0" applyNumberFormat="1" applyFont="1" applyFill="1" applyBorder="1" applyAlignment="1">
      <alignment horizontal="center"/>
    </xf>
    <xf numFmtId="0" fontId="32" fillId="0" borderId="0" xfId="0" applyNumberFormat="1" applyFont="1" applyBorder="1" applyAlignment="1">
      <alignment/>
    </xf>
    <xf numFmtId="0" fontId="30" fillId="0" borderId="44" xfId="0" applyNumberFormat="1" applyFont="1" applyBorder="1" applyAlignment="1">
      <alignment/>
    </xf>
    <xf numFmtId="21" fontId="30" fillId="0" borderId="44" xfId="0" applyNumberFormat="1" applyFont="1" applyBorder="1" applyAlignment="1">
      <alignment/>
    </xf>
    <xf numFmtId="0" fontId="30" fillId="0" borderId="46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21" fontId="30" fillId="0" borderId="47" xfId="0" applyNumberFormat="1" applyFont="1" applyFill="1" applyBorder="1" applyAlignment="1">
      <alignment horizontal="center"/>
    </xf>
    <xf numFmtId="0" fontId="31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0" fontId="31" fillId="0" borderId="47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right"/>
    </xf>
    <xf numFmtId="193" fontId="30" fillId="0" borderId="4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21" fontId="30" fillId="0" borderId="0" xfId="0" applyNumberFormat="1" applyFont="1" applyBorder="1" applyAlignment="1">
      <alignment/>
    </xf>
    <xf numFmtId="0" fontId="30" fillId="0" borderId="48" xfId="0" applyNumberFormat="1" applyFont="1" applyBorder="1" applyAlignment="1">
      <alignment/>
    </xf>
    <xf numFmtId="0" fontId="31" fillId="0" borderId="42" xfId="0" applyFont="1" applyBorder="1" applyAlignment="1">
      <alignment/>
    </xf>
    <xf numFmtId="0" fontId="31" fillId="0" borderId="42" xfId="0" applyFont="1" applyBorder="1" applyAlignment="1">
      <alignment horizontal="center"/>
    </xf>
    <xf numFmtId="193" fontId="30" fillId="0" borderId="49" xfId="0" applyNumberFormat="1" applyFont="1" applyFill="1" applyBorder="1" applyAlignment="1">
      <alignment horizontal="center"/>
    </xf>
    <xf numFmtId="0" fontId="30" fillId="0" borderId="42" xfId="0" applyNumberFormat="1" applyFont="1" applyBorder="1" applyAlignment="1">
      <alignment/>
    </xf>
    <xf numFmtId="0" fontId="31" fillId="0" borderId="44" xfId="0" applyNumberFormat="1" applyFont="1" applyBorder="1" applyAlignment="1">
      <alignment/>
    </xf>
    <xf numFmtId="193" fontId="31" fillId="0" borderId="44" xfId="0" applyNumberFormat="1" applyFont="1" applyBorder="1" applyAlignment="1">
      <alignment horizontal="centerContinuous"/>
    </xf>
    <xf numFmtId="193" fontId="30" fillId="0" borderId="44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5" fontId="34" fillId="34" borderId="12" xfId="0" applyNumberFormat="1" applyFont="1" applyFill="1" applyBorder="1" applyAlignment="1">
      <alignment horizontal="centerContinuous"/>
    </xf>
    <xf numFmtId="0" fontId="38" fillId="34" borderId="50" xfId="0" applyNumberFormat="1" applyFont="1" applyFill="1" applyBorder="1" applyAlignment="1">
      <alignment horizontal="centerContinuous"/>
    </xf>
    <xf numFmtId="21" fontId="6" fillId="33" borderId="28" xfId="0" applyNumberFormat="1" applyFont="1" applyFill="1" applyBorder="1" applyAlignment="1">
      <alignment horizontal="center" vertical="center"/>
    </xf>
    <xf numFmtId="21" fontId="6" fillId="33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0" fillId="36" borderId="13" xfId="0" applyNumberFormat="1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15" fontId="21" fillId="36" borderId="22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1" fontId="22" fillId="36" borderId="22" xfId="49" applyNumberFormat="1" applyFont="1" applyFill="1" applyBorder="1" applyAlignment="1">
      <alignment/>
    </xf>
    <xf numFmtId="21" fontId="22" fillId="36" borderId="22" xfId="0" applyNumberFormat="1" applyFont="1" applyFill="1" applyBorder="1" applyAlignment="1">
      <alignment/>
    </xf>
    <xf numFmtId="0" fontId="20" fillId="36" borderId="0" xfId="0" applyFont="1" applyFill="1" applyBorder="1" applyAlignment="1">
      <alignment/>
    </xf>
    <xf numFmtId="21" fontId="20" fillId="36" borderId="22" xfId="0" applyNumberFormat="1" applyFont="1" applyFill="1" applyBorder="1" applyAlignment="1">
      <alignment/>
    </xf>
    <xf numFmtId="0" fontId="20" fillId="36" borderId="22" xfId="0" applyFont="1" applyFill="1" applyBorder="1" applyAlignment="1">
      <alignment/>
    </xf>
    <xf numFmtId="21" fontId="20" fillId="36" borderId="22" xfId="0" applyNumberFormat="1" applyFont="1" applyFill="1" applyBorder="1" applyAlignment="1">
      <alignment horizontal="right"/>
    </xf>
    <xf numFmtId="0" fontId="20" fillId="36" borderId="22" xfId="0" applyFont="1" applyFill="1" applyBorder="1" applyAlignment="1">
      <alignment horizontal="right"/>
    </xf>
    <xf numFmtId="196" fontId="1" fillId="0" borderId="0" xfId="0" applyNumberFormat="1" applyFont="1" applyAlignment="1">
      <alignment horizontal="center"/>
    </xf>
    <xf numFmtId="196" fontId="35" fillId="0" borderId="0" xfId="0" applyNumberFormat="1" applyFont="1" applyAlignment="1">
      <alignment horizontal="center"/>
    </xf>
    <xf numFmtId="0" fontId="39" fillId="33" borderId="19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21" fontId="40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196" fontId="41" fillId="0" borderId="0" xfId="0" applyNumberFormat="1" applyFont="1" applyAlignment="1">
      <alignment/>
    </xf>
    <xf numFmtId="2" fontId="43" fillId="33" borderId="0" xfId="0" applyNumberFormat="1" applyFont="1" applyFill="1" applyAlignment="1">
      <alignment horizontal="left"/>
    </xf>
    <xf numFmtId="0" fontId="44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left"/>
    </xf>
    <xf numFmtId="21" fontId="46" fillId="33" borderId="10" xfId="0" applyNumberFormat="1" applyFont="1" applyFill="1" applyBorder="1" applyAlignment="1">
      <alignment horizontal="center" vertical="center"/>
    </xf>
    <xf numFmtId="21" fontId="45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21" fontId="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20" fontId="5" fillId="33" borderId="0" xfId="0" applyNumberFormat="1" applyFont="1" applyFill="1" applyAlignment="1">
      <alignment/>
    </xf>
    <xf numFmtId="199" fontId="5" fillId="33" borderId="0" xfId="0" applyNumberFormat="1" applyFont="1" applyFill="1" applyAlignment="1">
      <alignment/>
    </xf>
    <xf numFmtId="21" fontId="47" fillId="0" borderId="0" xfId="0" applyNumberFormat="1" applyFont="1" applyBorder="1" applyAlignment="1">
      <alignment horizontal="right"/>
    </xf>
    <xf numFmtId="0" fontId="47" fillId="0" borderId="0" xfId="0" applyNumberFormat="1" applyFont="1" applyBorder="1" applyAlignment="1">
      <alignment/>
    </xf>
    <xf numFmtId="0" fontId="48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 quotePrefix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00" fontId="25" fillId="0" borderId="53" xfId="0" applyNumberFormat="1" applyFont="1" applyBorder="1" applyAlignment="1">
      <alignment horizontal="left"/>
    </xf>
    <xf numFmtId="200" fontId="25" fillId="0" borderId="54" xfId="0" applyNumberFormat="1" applyFont="1" applyBorder="1" applyAlignment="1">
      <alignment horizontal="left"/>
    </xf>
    <xf numFmtId="0" fontId="31" fillId="0" borderId="55" xfId="0" applyNumberFormat="1" applyFont="1" applyBorder="1" applyAlignment="1">
      <alignment/>
    </xf>
    <xf numFmtId="0" fontId="31" fillId="0" borderId="56" xfId="0" applyNumberFormat="1" applyFont="1" applyBorder="1" applyAlignment="1">
      <alignment/>
    </xf>
    <xf numFmtId="0" fontId="48" fillId="0" borderId="56" xfId="0" applyNumberFormat="1" applyFont="1" applyBorder="1" applyAlignment="1">
      <alignment/>
    </xf>
    <xf numFmtId="0" fontId="30" fillId="0" borderId="57" xfId="0" applyNumberFormat="1" applyFont="1" applyBorder="1" applyAlignment="1">
      <alignment/>
    </xf>
    <xf numFmtId="0" fontId="31" fillId="0" borderId="57" xfId="0" applyNumberFormat="1" applyFont="1" applyBorder="1" applyAlignment="1">
      <alignment/>
    </xf>
    <xf numFmtId="21" fontId="30" fillId="0" borderId="57" xfId="0" applyNumberFormat="1" applyFont="1" applyBorder="1" applyAlignment="1">
      <alignment/>
    </xf>
    <xf numFmtId="0" fontId="31" fillId="0" borderId="58" xfId="0" applyNumberFormat="1" applyFont="1" applyBorder="1" applyAlignment="1">
      <alignment/>
    </xf>
    <xf numFmtId="193" fontId="31" fillId="0" borderId="45" xfId="0" applyNumberFormat="1" applyFont="1" applyBorder="1" applyAlignment="1">
      <alignment horizontal="centerContinuous"/>
    </xf>
    <xf numFmtId="21" fontId="30" fillId="0" borderId="42" xfId="0" applyNumberFormat="1" applyFont="1" applyBorder="1" applyAlignment="1">
      <alignment horizontal="right"/>
    </xf>
    <xf numFmtId="21" fontId="1" fillId="0" borderId="42" xfId="0" applyNumberFormat="1" applyFont="1" applyBorder="1" applyAlignment="1">
      <alignment horizontal="centerContinuous"/>
    </xf>
    <xf numFmtId="21" fontId="1" fillId="0" borderId="49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20" fillId="36" borderId="0" xfId="0" applyNumberFormat="1" applyFont="1" applyFill="1" applyBorder="1" applyAlignment="1">
      <alignment/>
    </xf>
    <xf numFmtId="21" fontId="20" fillId="0" borderId="0" xfId="0" applyNumberFormat="1" applyFont="1" applyBorder="1" applyAlignment="1">
      <alignment/>
    </xf>
    <xf numFmtId="0" fontId="18" fillId="0" borderId="11" xfId="0" applyNumberFormat="1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51" xfId="0" applyNumberFormat="1" applyFont="1" applyBorder="1" applyAlignment="1">
      <alignment/>
    </xf>
    <xf numFmtId="0" fontId="20" fillId="0" borderId="22" xfId="0" applyNumberFormat="1" applyFont="1" applyBorder="1" applyAlignment="1">
      <alignment/>
    </xf>
    <xf numFmtId="0" fontId="20" fillId="0" borderId="51" xfId="0" applyNumberFormat="1" applyFont="1" applyBorder="1" applyAlignment="1">
      <alignment/>
    </xf>
    <xf numFmtId="0" fontId="23" fillId="0" borderId="22" xfId="0" applyNumberFormat="1" applyFont="1" applyBorder="1" applyAlignment="1">
      <alignment horizontal="right"/>
    </xf>
    <xf numFmtId="0" fontId="24" fillId="0" borderId="51" xfId="0" applyNumberFormat="1" applyFont="1" applyBorder="1" applyAlignment="1">
      <alignment/>
    </xf>
    <xf numFmtId="0" fontId="24" fillId="0" borderId="22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28" fillId="37" borderId="0" xfId="0" applyNumberFormat="1" applyFont="1" applyFill="1" applyBorder="1" applyAlignment="1">
      <alignment/>
    </xf>
    <xf numFmtId="0" fontId="20" fillId="37" borderId="0" xfId="0" applyNumberFormat="1" applyFont="1" applyFill="1" applyBorder="1" applyAlignment="1">
      <alignment/>
    </xf>
    <xf numFmtId="0" fontId="16" fillId="38" borderId="59" xfId="0" applyNumberFormat="1" applyFont="1" applyFill="1" applyBorder="1" applyAlignment="1">
      <alignment horizontal="left"/>
    </xf>
    <xf numFmtId="0" fontId="16" fillId="38" borderId="60" xfId="0" applyNumberFormat="1" applyFont="1" applyFill="1" applyBorder="1" applyAlignment="1">
      <alignment horizontal="center"/>
    </xf>
    <xf numFmtId="15" fontId="16" fillId="38" borderId="60" xfId="0" applyNumberFormat="1" applyFont="1" applyFill="1" applyBorder="1" applyAlignment="1">
      <alignment horizontal="centerContinuous"/>
    </xf>
    <xf numFmtId="0" fontId="17" fillId="38" borderId="60" xfId="0" applyNumberFormat="1" applyFont="1" applyFill="1" applyBorder="1" applyAlignment="1">
      <alignment horizontal="right"/>
    </xf>
    <xf numFmtId="193" fontId="16" fillId="38" borderId="60" xfId="0" applyNumberFormat="1" applyFont="1" applyFill="1" applyBorder="1" applyAlignment="1">
      <alignment horizontal="centerContinuous"/>
    </xf>
    <xf numFmtId="0" fontId="17" fillId="38" borderId="61" xfId="0" applyNumberFormat="1" applyFont="1" applyFill="1" applyBorder="1" applyAlignment="1">
      <alignment horizontal="centerContinuous"/>
    </xf>
    <xf numFmtId="0" fontId="24" fillId="37" borderId="62" xfId="0" applyNumberFormat="1" applyFont="1" applyFill="1" applyBorder="1" applyAlignment="1">
      <alignment/>
    </xf>
    <xf numFmtId="0" fontId="24" fillId="37" borderId="62" xfId="0" applyNumberFormat="1" applyFont="1" applyFill="1" applyBorder="1" applyAlignment="1">
      <alignment horizontal="centerContinuous"/>
    </xf>
    <xf numFmtId="0" fontId="24" fillId="37" borderId="63" xfId="0" applyNumberFormat="1" applyFont="1" applyFill="1" applyBorder="1" applyAlignment="1">
      <alignment horizontal="centerContinuous"/>
    </xf>
    <xf numFmtId="0" fontId="24" fillId="37" borderId="64" xfId="0" applyNumberFormat="1" applyFont="1" applyFill="1" applyBorder="1" applyAlignment="1">
      <alignment/>
    </xf>
    <xf numFmtId="0" fontId="29" fillId="37" borderId="64" xfId="0" applyNumberFormat="1" applyFont="1" applyFill="1" applyBorder="1" applyAlignment="1">
      <alignment horizontal="centerContinuous"/>
    </xf>
    <xf numFmtId="0" fontId="26" fillId="37" borderId="62" xfId="0" applyNumberFormat="1" applyFont="1" applyFill="1" applyBorder="1" applyAlignment="1">
      <alignment horizontal="centerContinuous"/>
    </xf>
    <xf numFmtId="0" fontId="30" fillId="39" borderId="0" xfId="0" applyNumberFormat="1" applyFont="1" applyFill="1" applyBorder="1" applyAlignment="1">
      <alignment/>
    </xf>
    <xf numFmtId="0" fontId="31" fillId="39" borderId="0" xfId="0" applyNumberFormat="1" applyFont="1" applyFill="1" applyBorder="1" applyAlignment="1">
      <alignment/>
    </xf>
    <xf numFmtId="21" fontId="30" fillId="39" borderId="0" xfId="0" applyNumberFormat="1" applyFont="1" applyFill="1" applyBorder="1" applyAlignment="1">
      <alignment horizontal="right"/>
    </xf>
    <xf numFmtId="0" fontId="31" fillId="39" borderId="56" xfId="0" applyNumberFormat="1" applyFont="1" applyFill="1" applyBorder="1" applyAlignment="1">
      <alignment/>
    </xf>
    <xf numFmtId="0" fontId="30" fillId="39" borderId="46" xfId="0" applyNumberFormat="1" applyFont="1" applyFill="1" applyBorder="1" applyAlignment="1">
      <alignment/>
    </xf>
    <xf numFmtId="0" fontId="31" fillId="39" borderId="47" xfId="0" applyNumberFormat="1" applyFont="1" applyFill="1" applyBorder="1" applyAlignment="1">
      <alignment/>
    </xf>
    <xf numFmtId="201" fontId="30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31" fillId="0" borderId="45" xfId="0" applyNumberFormat="1" applyFont="1" applyBorder="1" applyAlignment="1">
      <alignment/>
    </xf>
    <xf numFmtId="0" fontId="31" fillId="0" borderId="47" xfId="0" applyNumberFormat="1" applyFont="1" applyBorder="1" applyAlignment="1">
      <alignment horizontal="center"/>
    </xf>
    <xf numFmtId="0" fontId="31" fillId="0" borderId="49" xfId="0" applyNumberFormat="1" applyFont="1" applyBorder="1" applyAlignment="1">
      <alignment/>
    </xf>
    <xf numFmtId="0" fontId="26" fillId="37" borderId="63" xfId="0" applyNumberFormat="1" applyFont="1" applyFill="1" applyBorder="1" applyAlignment="1">
      <alignment horizontal="centerContinuous"/>
    </xf>
    <xf numFmtId="0" fontId="36" fillId="37" borderId="64" xfId="0" applyNumberFormat="1" applyFont="1" applyFill="1" applyBorder="1" applyAlignment="1">
      <alignment horizontal="centerContinuous"/>
    </xf>
    <xf numFmtId="0" fontId="19" fillId="37" borderId="62" xfId="0" applyNumberFormat="1" applyFont="1" applyFill="1" applyBorder="1" applyAlignment="1">
      <alignment horizontal="centerContinuous"/>
    </xf>
    <xf numFmtId="0" fontId="19" fillId="37" borderId="63" xfId="0" applyNumberFormat="1" applyFont="1" applyFill="1" applyBorder="1" applyAlignment="1">
      <alignment horizontal="centerContinuous"/>
    </xf>
    <xf numFmtId="0" fontId="31" fillId="0" borderId="46" xfId="0" applyFont="1" applyBorder="1" applyAlignment="1">
      <alignment/>
    </xf>
    <xf numFmtId="0" fontId="47" fillId="0" borderId="46" xfId="0" applyNumberFormat="1" applyFont="1" applyBorder="1" applyAlignment="1">
      <alignment/>
    </xf>
    <xf numFmtId="0" fontId="30" fillId="0" borderId="65" xfId="0" applyNumberFormat="1" applyFont="1" applyBorder="1" applyAlignment="1">
      <alignment/>
    </xf>
    <xf numFmtId="0" fontId="24" fillId="37" borderId="66" xfId="0" applyNumberFormat="1" applyFont="1" applyFill="1" applyBorder="1" applyAlignment="1">
      <alignment/>
    </xf>
    <xf numFmtId="0" fontId="30" fillId="0" borderId="67" xfId="0" applyNumberFormat="1" applyFont="1" applyBorder="1" applyAlignment="1">
      <alignment/>
    </xf>
    <xf numFmtId="0" fontId="30" fillId="0" borderId="32" xfId="0" applyNumberFormat="1" applyFont="1" applyBorder="1" applyAlignment="1">
      <alignment/>
    </xf>
    <xf numFmtId="0" fontId="30" fillId="39" borderId="32" xfId="0" applyNumberFormat="1" applyFont="1" applyFill="1" applyBorder="1" applyAlignment="1">
      <alignment/>
    </xf>
    <xf numFmtId="0" fontId="30" fillId="0" borderId="68" xfId="0" applyNumberFormat="1" applyFont="1" applyBorder="1" applyAlignment="1">
      <alignment/>
    </xf>
    <xf numFmtId="1" fontId="30" fillId="0" borderId="42" xfId="0" applyNumberFormat="1" applyFont="1" applyBorder="1" applyAlignment="1">
      <alignment/>
    </xf>
    <xf numFmtId="0" fontId="28" fillId="0" borderId="69" xfId="0" applyNumberFormat="1" applyFont="1" applyBorder="1" applyAlignment="1">
      <alignment horizontal="center"/>
    </xf>
    <xf numFmtId="0" fontId="28" fillId="0" borderId="70" xfId="0" applyNumberFormat="1" applyFont="1" applyBorder="1" applyAlignment="1">
      <alignment horizontal="center"/>
    </xf>
    <xf numFmtId="0" fontId="28" fillId="0" borderId="70" xfId="0" applyNumberFormat="1" applyFont="1" applyBorder="1" applyAlignment="1">
      <alignment/>
    </xf>
    <xf numFmtId="0" fontId="28" fillId="0" borderId="25" xfId="0" applyNumberFormat="1" applyFont="1" applyBorder="1" applyAlignment="1">
      <alignment/>
    </xf>
    <xf numFmtId="200" fontId="28" fillId="0" borderId="54" xfId="0" applyNumberFormat="1" applyFont="1" applyBorder="1" applyAlignment="1">
      <alignment horizontal="left"/>
    </xf>
    <xf numFmtId="0" fontId="28" fillId="0" borderId="71" xfId="0" applyNumberFormat="1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21" fontId="35" fillId="0" borderId="10" xfId="0" applyNumberFormat="1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21" fontId="49" fillId="0" borderId="10" xfId="0" applyNumberFormat="1" applyFont="1" applyFill="1" applyBorder="1" applyAlignment="1">
      <alignment horizontal="center" vertical="center"/>
    </xf>
    <xf numFmtId="21" fontId="35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21" fontId="40" fillId="40" borderId="10" xfId="0" applyNumberFormat="1" applyFont="1" applyFill="1" applyBorder="1" applyAlignment="1">
      <alignment horizontal="center" vertical="center"/>
    </xf>
    <xf numFmtId="0" fontId="24" fillId="0" borderId="70" xfId="0" applyNumberFormat="1" applyFont="1" applyBorder="1" applyAlignment="1">
      <alignment/>
    </xf>
    <xf numFmtId="0" fontId="24" fillId="0" borderId="25" xfId="0" applyNumberFormat="1" applyFont="1" applyBorder="1" applyAlignment="1">
      <alignment/>
    </xf>
    <xf numFmtId="200" fontId="24" fillId="0" borderId="54" xfId="0" applyNumberFormat="1" applyFont="1" applyBorder="1" applyAlignment="1">
      <alignment horizontal="left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/>
    </xf>
    <xf numFmtId="201" fontId="30" fillId="0" borderId="44" xfId="0" applyNumberFormat="1" applyFont="1" applyBorder="1" applyAlignment="1">
      <alignment/>
    </xf>
    <xf numFmtId="201" fontId="30" fillId="0" borderId="0" xfId="0" applyNumberFormat="1" applyFont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21" fontId="10" fillId="0" borderId="10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Alignment="1">
      <alignment/>
    </xf>
    <xf numFmtId="21" fontId="11" fillId="33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21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99" fontId="10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center" vertical="center"/>
    </xf>
    <xf numFmtId="21" fontId="51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20" fontId="1" fillId="0" borderId="0" xfId="0" applyNumberFormat="1" applyFont="1" applyAlignment="1">
      <alignment/>
    </xf>
    <xf numFmtId="21" fontId="40" fillId="0" borderId="10" xfId="0" applyNumberFormat="1" applyFont="1" applyBorder="1" applyAlignment="1">
      <alignment horizontal="center"/>
    </xf>
    <xf numFmtId="46" fontId="40" fillId="0" borderId="10" xfId="0" applyNumberFormat="1" applyFont="1" applyBorder="1" applyAlignment="1">
      <alignment horizontal="center"/>
    </xf>
    <xf numFmtId="0" fontId="24" fillId="0" borderId="69" xfId="0" applyNumberFormat="1" applyFont="1" applyBorder="1" applyAlignment="1">
      <alignment/>
    </xf>
    <xf numFmtId="0" fontId="28" fillId="0" borderId="70" xfId="0" applyNumberFormat="1" applyFont="1" applyBorder="1" applyAlignment="1">
      <alignment horizontal="left"/>
    </xf>
    <xf numFmtId="0" fontId="97" fillId="0" borderId="0" xfId="0" applyFont="1" applyAlignment="1">
      <alignment/>
    </xf>
    <xf numFmtId="0" fontId="98" fillId="41" borderId="72" xfId="0" applyFont="1" applyFill="1" applyBorder="1" applyAlignment="1">
      <alignment horizontal="left" vertical="top"/>
    </xf>
    <xf numFmtId="0" fontId="99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left" vertical="center"/>
    </xf>
    <xf numFmtId="2" fontId="99" fillId="0" borderId="10" xfId="0" applyNumberFormat="1" applyFont="1" applyFill="1" applyBorder="1" applyAlignment="1">
      <alignment horizontal="center" vertical="center"/>
    </xf>
    <xf numFmtId="21" fontId="99" fillId="0" borderId="10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101" fillId="0" borderId="10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left" vertical="center"/>
    </xf>
    <xf numFmtId="0" fontId="102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9" fillId="0" borderId="10" xfId="0" applyNumberFormat="1" applyFont="1" applyFill="1" applyBorder="1" applyAlignment="1">
      <alignment horizontal="center" vertical="center"/>
    </xf>
    <xf numFmtId="21" fontId="99" fillId="40" borderId="10" xfId="0" applyNumberFormat="1" applyFont="1" applyFill="1" applyBorder="1" applyAlignment="1">
      <alignment horizontal="center" vertical="center"/>
    </xf>
    <xf numFmtId="21" fontId="100" fillId="0" borderId="0" xfId="0" applyNumberFormat="1" applyFont="1" applyAlignment="1">
      <alignment/>
    </xf>
    <xf numFmtId="0" fontId="102" fillId="0" borderId="10" xfId="0" applyNumberFormat="1" applyFont="1" applyFill="1" applyBorder="1" applyAlignment="1">
      <alignment horizontal="center" vertical="center"/>
    </xf>
    <xf numFmtId="21" fontId="102" fillId="0" borderId="10" xfId="0" applyNumberFormat="1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left" vertical="center"/>
    </xf>
    <xf numFmtId="0" fontId="104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left" vertical="center"/>
    </xf>
    <xf numFmtId="0" fontId="25" fillId="0" borderId="69" xfId="0" applyNumberFormat="1" applyFont="1" applyBorder="1" applyAlignment="1">
      <alignment horizontal="center"/>
    </xf>
    <xf numFmtId="0" fontId="106" fillId="0" borderId="71" xfId="0" applyNumberFormat="1" applyFont="1" applyBorder="1" applyAlignment="1">
      <alignment horizontal="center"/>
    </xf>
    <xf numFmtId="0" fontId="106" fillId="0" borderId="70" xfId="0" applyNumberFormat="1" applyFont="1" applyBorder="1" applyAlignment="1">
      <alignment/>
    </xf>
    <xf numFmtId="0" fontId="106" fillId="0" borderId="25" xfId="0" applyNumberFormat="1" applyFont="1" applyBorder="1" applyAlignment="1">
      <alignment/>
    </xf>
    <xf numFmtId="0" fontId="107" fillId="0" borderId="25" xfId="0" applyNumberFormat="1" applyFont="1" applyBorder="1" applyAlignment="1">
      <alignment/>
    </xf>
    <xf numFmtId="0" fontId="107" fillId="0" borderId="70" xfId="0" applyNumberFormat="1" applyFont="1" applyBorder="1" applyAlignment="1">
      <alignment/>
    </xf>
    <xf numFmtId="0" fontId="108" fillId="0" borderId="25" xfId="0" applyNumberFormat="1" applyFont="1" applyBorder="1" applyAlignment="1">
      <alignment/>
    </xf>
    <xf numFmtId="21" fontId="104" fillId="0" borderId="10" xfId="0" applyNumberFormat="1" applyFont="1" applyFill="1" applyBorder="1" applyAlignment="1">
      <alignment horizontal="center" vertical="center"/>
    </xf>
    <xf numFmtId="2" fontId="104" fillId="0" borderId="10" xfId="0" applyNumberFormat="1" applyFont="1" applyFill="1" applyBorder="1" applyAlignment="1">
      <alignment horizontal="center" vertical="center"/>
    </xf>
    <xf numFmtId="0" fontId="37" fillId="0" borderId="43" xfId="0" applyFont="1" applyBorder="1" applyAlignment="1">
      <alignment horizontal="center" vertical="justify"/>
    </xf>
    <xf numFmtId="0" fontId="37" fillId="0" borderId="44" xfId="0" applyFont="1" applyBorder="1" applyAlignment="1">
      <alignment horizontal="center" vertical="justify"/>
    </xf>
    <xf numFmtId="0" fontId="37" fillId="0" borderId="45" xfId="0" applyFont="1" applyBorder="1" applyAlignment="1">
      <alignment horizontal="center" vertical="justify"/>
    </xf>
    <xf numFmtId="0" fontId="37" fillId="0" borderId="46" xfId="0" applyFont="1" applyBorder="1" applyAlignment="1">
      <alignment horizontal="center" vertical="justify"/>
    </xf>
    <xf numFmtId="0" fontId="37" fillId="0" borderId="0" xfId="0" applyFont="1" applyBorder="1" applyAlignment="1">
      <alignment horizontal="center" vertical="justify"/>
    </xf>
    <xf numFmtId="0" fontId="37" fillId="0" borderId="47" xfId="0" applyFont="1" applyBorder="1" applyAlignment="1">
      <alignment horizontal="center" vertical="justify"/>
    </xf>
    <xf numFmtId="0" fontId="37" fillId="0" borderId="48" xfId="0" applyFont="1" applyBorder="1" applyAlignment="1">
      <alignment horizontal="center" vertical="justify"/>
    </xf>
    <xf numFmtId="0" fontId="37" fillId="0" borderId="42" xfId="0" applyFont="1" applyBorder="1" applyAlignment="1">
      <alignment horizontal="center" vertical="justify"/>
    </xf>
    <xf numFmtId="0" fontId="37" fillId="0" borderId="49" xfId="0" applyFont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314325</xdr:rowOff>
    </xdr:from>
    <xdr:to>
      <xdr:col>1</xdr:col>
      <xdr:colOff>381000</xdr:colOff>
      <xdr:row>5</xdr:row>
      <xdr:rowOff>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333375</xdr:rowOff>
    </xdr:from>
    <xdr:to>
      <xdr:col>2</xdr:col>
      <xdr:colOff>714375</xdr:colOff>
      <xdr:row>3</xdr:row>
      <xdr:rowOff>219075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="75" zoomScaleNormal="75" zoomScalePageLayoutView="0" workbookViewId="0" topLeftCell="A1">
      <selection activeCell="P12" sqref="P12"/>
    </sheetView>
  </sheetViews>
  <sheetFormatPr defaultColWidth="11.421875" defaultRowHeight="12.75"/>
  <cols>
    <col min="1" max="1" width="21.57421875" style="16" customWidth="1"/>
    <col min="2" max="2" width="6.140625" style="0" customWidth="1"/>
    <col min="3" max="3" width="6.00390625" style="0" customWidth="1"/>
    <col min="4" max="4" width="14.28125" style="0" customWidth="1"/>
    <col min="5" max="5" width="9.8515625" style="0" customWidth="1"/>
    <col min="6" max="6" width="7.140625" style="0" customWidth="1"/>
    <col min="7" max="7" width="24.7109375" style="0" customWidth="1"/>
    <col min="8" max="8" width="8.57421875" style="0" customWidth="1"/>
    <col min="9" max="9" width="9.7109375" style="0" customWidth="1"/>
    <col min="10" max="10" width="12.57421875" style="0" customWidth="1"/>
    <col min="11" max="11" width="2.140625" style="0" customWidth="1"/>
    <col min="12" max="12" width="24.8515625" style="0" customWidth="1"/>
  </cols>
  <sheetData>
    <row r="1" spans="1:18" ht="41.25" thickBot="1" thickTop="1">
      <c r="A1" s="204"/>
      <c r="B1" s="205"/>
      <c r="C1" s="241" t="str">
        <f>L1</f>
        <v>IV RAID NUESTRA SEÑORA DEL SUCESO</v>
      </c>
      <c r="D1" s="242"/>
      <c r="E1" s="242"/>
      <c r="F1" s="242"/>
      <c r="G1" s="242"/>
      <c r="H1" s="242"/>
      <c r="I1" s="242"/>
      <c r="J1" s="243"/>
      <c r="K1" s="125"/>
      <c r="L1" s="202" t="s">
        <v>118</v>
      </c>
      <c r="M1" s="126"/>
      <c r="N1" s="45"/>
      <c r="O1" s="45"/>
      <c r="P1" s="45"/>
      <c r="Q1" s="45"/>
      <c r="R1" s="45"/>
    </row>
    <row r="2" spans="1:18" ht="16.5" thickTop="1">
      <c r="A2" s="206"/>
      <c r="B2" s="117"/>
      <c r="C2" s="118"/>
      <c r="D2" s="118"/>
      <c r="E2" s="118"/>
      <c r="F2" s="118"/>
      <c r="G2" s="118"/>
      <c r="H2" s="118"/>
      <c r="I2" s="118"/>
      <c r="J2" s="207"/>
      <c r="K2" s="201"/>
      <c r="L2" s="128" t="s">
        <v>0</v>
      </c>
      <c r="M2" s="127" t="s">
        <v>119</v>
      </c>
      <c r="N2" s="45"/>
      <c r="O2" s="45"/>
      <c r="P2" s="45"/>
      <c r="Q2" s="45"/>
      <c r="R2" s="45"/>
    </row>
    <row r="3" spans="1:18" ht="15.75">
      <c r="A3" s="206"/>
      <c r="B3" s="50"/>
      <c r="C3" s="215" t="s">
        <v>1</v>
      </c>
      <c r="D3" s="215"/>
      <c r="E3" s="215" t="s">
        <v>115</v>
      </c>
      <c r="F3" s="216"/>
      <c r="G3" s="216"/>
      <c r="H3" s="118"/>
      <c r="I3" s="118"/>
      <c r="J3" s="207"/>
      <c r="K3" s="201"/>
      <c r="L3" s="128" t="s">
        <v>2</v>
      </c>
      <c r="M3" s="129">
        <v>42623</v>
      </c>
      <c r="N3" s="45"/>
      <c r="O3" s="45"/>
      <c r="P3" s="45"/>
      <c r="Q3" s="45"/>
      <c r="R3" s="45"/>
    </row>
    <row r="4" spans="1:18" s="25" customFormat="1" ht="16.5" thickBot="1">
      <c r="A4" s="206"/>
      <c r="B4" s="117"/>
      <c r="C4" s="118"/>
      <c r="D4" s="118"/>
      <c r="E4" s="118"/>
      <c r="F4" s="118"/>
      <c r="G4" s="119"/>
      <c r="H4" s="118"/>
      <c r="I4" s="118"/>
      <c r="J4" s="207"/>
      <c r="K4" s="201"/>
      <c r="L4" s="130" t="s">
        <v>3</v>
      </c>
      <c r="M4" s="131">
        <f>M8+M10+M12</f>
        <v>80</v>
      </c>
      <c r="N4" s="45"/>
      <c r="O4" s="45"/>
      <c r="P4" s="45"/>
      <c r="Q4" s="45"/>
      <c r="R4" s="45"/>
    </row>
    <row r="5" spans="1:18" ht="19.5" thickBot="1">
      <c r="A5" s="206"/>
      <c r="B5" s="117"/>
      <c r="C5" s="217" t="str">
        <f>IF(M2="","LUGAR",M2)</f>
        <v>KARRANTZA HARANA (BIZKAIA)</v>
      </c>
      <c r="D5" s="218"/>
      <c r="E5" s="218"/>
      <c r="F5" s="219"/>
      <c r="G5" s="219">
        <f>M3</f>
        <v>42623</v>
      </c>
      <c r="H5" s="220" t="s">
        <v>4</v>
      </c>
      <c r="I5" s="221">
        <f>IF(M6="","",M6)</f>
        <v>0.375</v>
      </c>
      <c r="J5" s="222" t="s">
        <v>5</v>
      </c>
      <c r="K5" s="201"/>
      <c r="L5" s="130" t="s">
        <v>6</v>
      </c>
      <c r="M5" s="132">
        <f>+M9+M11</f>
        <v>0.041666666666666664</v>
      </c>
      <c r="N5" s="45"/>
      <c r="O5" s="45"/>
      <c r="P5" s="45"/>
      <c r="Q5" s="45"/>
      <c r="R5" s="45"/>
    </row>
    <row r="6" spans="1:18" ht="15.75">
      <c r="A6" s="208"/>
      <c r="B6" s="118"/>
      <c r="C6" s="118"/>
      <c r="D6" s="118"/>
      <c r="E6" s="118"/>
      <c r="F6" s="118"/>
      <c r="G6" s="118"/>
      <c r="H6" s="118"/>
      <c r="I6" s="118"/>
      <c r="J6" s="207"/>
      <c r="K6" s="47"/>
      <c r="L6" s="133" t="s">
        <v>7</v>
      </c>
      <c r="M6" s="134">
        <v>0.375</v>
      </c>
      <c r="N6" s="45"/>
      <c r="O6" s="45"/>
      <c r="P6" s="45"/>
      <c r="Q6" s="45"/>
      <c r="R6" s="45"/>
    </row>
    <row r="7" spans="1:18" ht="16.5" thickBot="1">
      <c r="A7" s="208"/>
      <c r="B7" s="118"/>
      <c r="C7" s="118"/>
      <c r="D7" s="118"/>
      <c r="E7" s="118"/>
      <c r="F7" s="118"/>
      <c r="G7" s="118"/>
      <c r="H7" s="118"/>
      <c r="I7" s="118"/>
      <c r="J7" s="209"/>
      <c r="K7" s="47"/>
      <c r="L7" s="133" t="s">
        <v>8</v>
      </c>
      <c r="M7" s="135">
        <v>9</v>
      </c>
      <c r="N7" s="45">
        <v>16</v>
      </c>
      <c r="O7" s="45"/>
      <c r="P7" s="45"/>
      <c r="Q7" s="45"/>
      <c r="R7" s="45"/>
    </row>
    <row r="8" spans="1:18" ht="24.75" customHeight="1" thickTop="1">
      <c r="A8" s="88" t="s">
        <v>9</v>
      </c>
      <c r="B8" s="283">
        <v>24.5</v>
      </c>
      <c r="C8" s="89" t="s">
        <v>10</v>
      </c>
      <c r="D8" s="90" t="str">
        <f>IF(M10="","Llegada","Desc. Obligat.")</f>
        <v>Desc. Obligat.</v>
      </c>
      <c r="E8" s="91">
        <f>IF(M9="","",M9)</f>
        <v>0.020833333333333332</v>
      </c>
      <c r="F8" s="92"/>
      <c r="G8" s="88" t="s">
        <v>11</v>
      </c>
      <c r="H8" s="93"/>
      <c r="I8" s="94">
        <f>M6</f>
        <v>0.375</v>
      </c>
      <c r="J8" s="237" t="s">
        <v>12</v>
      </c>
      <c r="K8" s="47"/>
      <c r="L8" s="133" t="s">
        <v>13</v>
      </c>
      <c r="M8" s="135">
        <v>24.5</v>
      </c>
      <c r="N8" s="45"/>
      <c r="O8" s="45"/>
      <c r="P8" s="45"/>
      <c r="Q8" s="45"/>
      <c r="R8" s="45"/>
    </row>
    <row r="9" spans="1:18" ht="24.75" customHeight="1">
      <c r="A9" s="95" t="s">
        <v>14</v>
      </c>
      <c r="B9" s="235">
        <v>31</v>
      </c>
      <c r="C9" s="96" t="str">
        <f>IF(M10="","","km.")</f>
        <v>km.</v>
      </c>
      <c r="D9" s="97" t="str">
        <f>IF(D8="Llegada","",IF(M12="","Llegada","Desc. Obligat."))</f>
        <v>Desc. Obligat.</v>
      </c>
      <c r="E9" s="98">
        <f>IF(M11="","",M11)</f>
        <v>0.020833333333333332</v>
      </c>
      <c r="F9" s="92"/>
      <c r="G9" s="95" t="s">
        <v>15</v>
      </c>
      <c r="H9" s="99"/>
      <c r="I9" s="100">
        <f>M4</f>
        <v>80</v>
      </c>
      <c r="J9" s="101" t="s">
        <v>16</v>
      </c>
      <c r="K9" s="47"/>
      <c r="L9" s="133" t="s">
        <v>17</v>
      </c>
      <c r="M9" s="136">
        <v>0.020833333333333332</v>
      </c>
      <c r="N9" s="45"/>
      <c r="O9" s="45"/>
      <c r="P9" s="45"/>
      <c r="Q9" s="45"/>
      <c r="R9" s="45"/>
    </row>
    <row r="10" spans="1:18" ht="24.75" customHeight="1">
      <c r="A10" s="95" t="s">
        <v>18</v>
      </c>
      <c r="B10" s="235">
        <v>24.5</v>
      </c>
      <c r="C10" s="96" t="str">
        <f>IF(M12="","","km.")</f>
        <v>km.</v>
      </c>
      <c r="D10" s="97"/>
      <c r="E10" s="98"/>
      <c r="F10" s="92"/>
      <c r="G10" s="95" t="s">
        <v>19</v>
      </c>
      <c r="H10" s="102"/>
      <c r="I10" s="103" t="str">
        <f>IF(M8="","0",IF(M10="","1",IF(M12="","2",(IF(M14="","3",IF(M16="","4","5"))))))</f>
        <v>3</v>
      </c>
      <c r="J10" s="238"/>
      <c r="K10" s="47"/>
      <c r="L10" s="133" t="s">
        <v>20</v>
      </c>
      <c r="M10" s="137">
        <v>31</v>
      </c>
      <c r="N10" s="45"/>
      <c r="O10" s="45"/>
      <c r="P10" s="45"/>
      <c r="Q10" s="45"/>
      <c r="R10" s="45"/>
    </row>
    <row r="11" spans="1:18" ht="24.75" customHeight="1">
      <c r="A11" s="95"/>
      <c r="B11" s="235">
        <f>IF(M14="","",M14)</f>
      </c>
      <c r="C11" s="96">
        <f>IF(M14="","","km.")</f>
      </c>
      <c r="D11" s="97">
        <f>IF(D10="","",IF(D10="Llegada","",IF(M16="","Llegada","Desc. Obligat.")))</f>
      </c>
      <c r="E11" s="98"/>
      <c r="F11" s="92"/>
      <c r="G11" s="95" t="s">
        <v>21</v>
      </c>
      <c r="H11" s="102"/>
      <c r="I11" s="102">
        <f>M7</f>
        <v>9</v>
      </c>
      <c r="J11" s="101" t="s">
        <v>22</v>
      </c>
      <c r="K11" s="47"/>
      <c r="L11" s="133" t="s">
        <v>23</v>
      </c>
      <c r="M11" s="136">
        <v>0.020833333333333332</v>
      </c>
      <c r="N11" s="45"/>
      <c r="O11" s="45"/>
      <c r="P11" s="45"/>
      <c r="Q11" s="45"/>
      <c r="R11" s="45"/>
    </row>
    <row r="12" spans="1:18" ht="24.75" customHeight="1">
      <c r="A12" s="95"/>
      <c r="B12" s="235">
        <f>IF(M16="","",M16)</f>
      </c>
      <c r="C12" s="96">
        <f>IF(M16="","","km.")</f>
      </c>
      <c r="D12" s="97">
        <f>IF(D11="","",IF(D11="Llegada","","Llegada"))</f>
      </c>
      <c r="E12" s="104"/>
      <c r="F12" s="92"/>
      <c r="G12" s="95" t="s">
        <v>24</v>
      </c>
      <c r="H12" s="102"/>
      <c r="I12" s="171">
        <v>16</v>
      </c>
      <c r="J12" s="101" t="s">
        <v>25</v>
      </c>
      <c r="K12" s="47"/>
      <c r="L12" s="133" t="s">
        <v>26</v>
      </c>
      <c r="M12" s="137">
        <v>24.5</v>
      </c>
      <c r="N12" s="45"/>
      <c r="O12" s="45"/>
      <c r="P12" s="45"/>
      <c r="Q12" s="45"/>
      <c r="R12" s="45"/>
    </row>
    <row r="13" spans="1:18" ht="24.75" customHeight="1">
      <c r="A13" s="244"/>
      <c r="B13" s="235"/>
      <c r="C13" s="96"/>
      <c r="D13" s="105"/>
      <c r="E13" s="104"/>
      <c r="F13" s="92"/>
      <c r="G13" s="95" t="s">
        <v>27</v>
      </c>
      <c r="H13" s="99"/>
      <c r="I13" s="106">
        <f>M5</f>
        <v>0.041666666666666664</v>
      </c>
      <c r="J13" s="101" t="s">
        <v>28</v>
      </c>
      <c r="K13" s="47"/>
      <c r="L13" s="133" t="s">
        <v>23</v>
      </c>
      <c r="M13" s="136">
        <v>0</v>
      </c>
      <c r="N13" s="45"/>
      <c r="O13" s="45"/>
      <c r="P13" s="45"/>
      <c r="Q13" s="45"/>
      <c r="R13" s="45"/>
    </row>
    <row r="14" spans="1:18" ht="24.75" customHeight="1" thickBot="1">
      <c r="A14" s="107" t="s">
        <v>29</v>
      </c>
      <c r="B14" s="252">
        <f>IF(M4="","",M4)</f>
        <v>80</v>
      </c>
      <c r="C14" s="108" t="s">
        <v>10</v>
      </c>
      <c r="D14" s="109" t="s">
        <v>30</v>
      </c>
      <c r="E14" s="110">
        <f>IF(M5="0:00:00","0:00:00",M5)</f>
        <v>0.041666666666666664</v>
      </c>
      <c r="F14" s="92"/>
      <c r="G14" s="107"/>
      <c r="H14" s="111"/>
      <c r="I14" s="87"/>
      <c r="J14" s="239"/>
      <c r="K14" s="47"/>
      <c r="L14" s="116"/>
      <c r="M14" s="49"/>
      <c r="N14" s="45"/>
      <c r="O14" s="45"/>
      <c r="P14" s="45"/>
      <c r="Q14" s="45"/>
      <c r="R14" s="45"/>
    </row>
    <row r="15" spans="1:18" ht="24.75" customHeight="1" thickBot="1" thickTop="1">
      <c r="A15" s="210"/>
      <c r="B15" s="52"/>
      <c r="C15" s="52"/>
      <c r="D15" s="52"/>
      <c r="E15" s="52"/>
      <c r="F15" s="52"/>
      <c r="G15" s="52"/>
      <c r="H15" s="52"/>
      <c r="I15" s="52"/>
      <c r="J15" s="211"/>
      <c r="K15" s="47"/>
      <c r="L15" s="115"/>
      <c r="M15" s="48"/>
      <c r="N15" s="45"/>
      <c r="O15" s="45"/>
      <c r="P15" s="45"/>
      <c r="Q15" s="45"/>
      <c r="R15" s="45"/>
    </row>
    <row r="16" spans="1:18" ht="24.75" customHeight="1" thickBot="1" thickTop="1">
      <c r="A16" s="226" t="s">
        <v>31</v>
      </c>
      <c r="B16" s="223"/>
      <c r="C16" s="224"/>
      <c r="D16" s="223"/>
      <c r="E16" s="225"/>
      <c r="F16" s="52"/>
      <c r="G16" s="226" t="s">
        <v>32</v>
      </c>
      <c r="H16" s="223"/>
      <c r="I16" s="223"/>
      <c r="J16" s="225"/>
      <c r="K16" s="47"/>
      <c r="L16" s="115"/>
      <c r="M16" s="51"/>
      <c r="N16" s="45"/>
      <c r="O16" s="45"/>
      <c r="P16" s="45"/>
      <c r="Q16" s="45"/>
      <c r="R16" s="45"/>
    </row>
    <row r="17" spans="1:18" ht="24.75" customHeight="1" thickTop="1">
      <c r="A17" s="88" t="s">
        <v>11</v>
      </c>
      <c r="B17" s="93"/>
      <c r="C17" s="112"/>
      <c r="D17" s="94">
        <f>M6</f>
        <v>0.375</v>
      </c>
      <c r="E17" s="190" t="s">
        <v>33</v>
      </c>
      <c r="F17" s="92"/>
      <c r="G17" s="88" t="s">
        <v>11</v>
      </c>
      <c r="H17" s="93"/>
      <c r="I17" s="113" t="s">
        <v>34</v>
      </c>
      <c r="J17" s="197"/>
      <c r="K17" s="47"/>
      <c r="L17" s="118"/>
      <c r="M17" s="46"/>
      <c r="N17" s="45"/>
      <c r="O17" s="45"/>
      <c r="P17" s="45"/>
      <c r="Q17" s="45"/>
      <c r="R17" s="45"/>
    </row>
    <row r="18" spans="1:18" ht="24.75" customHeight="1">
      <c r="A18" s="95" t="s">
        <v>35</v>
      </c>
      <c r="B18" s="102"/>
      <c r="C18" s="99"/>
      <c r="D18" s="284">
        <f>M8</f>
        <v>24.5</v>
      </c>
      <c r="E18" s="191" t="s">
        <v>36</v>
      </c>
      <c r="F18" s="92"/>
      <c r="G18" s="95" t="s">
        <v>35</v>
      </c>
      <c r="H18" s="102"/>
      <c r="I18" s="284">
        <f>M10</f>
        <v>31</v>
      </c>
      <c r="J18" s="101" t="s">
        <v>36</v>
      </c>
      <c r="K18" s="47"/>
      <c r="L18" s="118"/>
      <c r="M18" s="46"/>
      <c r="N18" s="45"/>
      <c r="O18" s="45"/>
      <c r="P18" s="45"/>
      <c r="Q18" s="45"/>
      <c r="R18" s="45"/>
    </row>
    <row r="19" spans="1:18" ht="24.75" customHeight="1">
      <c r="A19" s="95" t="s">
        <v>37</v>
      </c>
      <c r="B19" s="102"/>
      <c r="C19" s="99"/>
      <c r="D19" s="102">
        <f>M7</f>
        <v>9</v>
      </c>
      <c r="E19" s="191" t="s">
        <v>38</v>
      </c>
      <c r="F19" s="92"/>
      <c r="G19" s="95" t="s">
        <v>37</v>
      </c>
      <c r="H19" s="102"/>
      <c r="I19" s="102">
        <f>M7</f>
        <v>9</v>
      </c>
      <c r="J19" s="101" t="s">
        <v>38</v>
      </c>
      <c r="K19" s="47"/>
      <c r="L19" s="118"/>
      <c r="M19" s="46"/>
      <c r="N19" s="45"/>
      <c r="O19" s="45"/>
      <c r="P19" s="45"/>
      <c r="Q19" s="45"/>
      <c r="R19" s="45"/>
    </row>
    <row r="20" spans="1:18" ht="24.75" customHeight="1">
      <c r="A20" s="95" t="s">
        <v>39</v>
      </c>
      <c r="B20" s="102"/>
      <c r="C20" s="99"/>
      <c r="D20" s="102">
        <v>16</v>
      </c>
      <c r="E20" s="191" t="s">
        <v>38</v>
      </c>
      <c r="F20" s="92"/>
      <c r="G20" s="95" t="s">
        <v>39</v>
      </c>
      <c r="H20" s="102"/>
      <c r="I20" s="102">
        <v>16</v>
      </c>
      <c r="J20" s="101" t="s">
        <v>25</v>
      </c>
      <c r="K20" s="47"/>
      <c r="L20" s="118"/>
      <c r="M20" s="46"/>
      <c r="N20" s="45"/>
      <c r="O20" s="45"/>
      <c r="P20" s="45"/>
      <c r="Q20" s="45"/>
      <c r="R20" s="45"/>
    </row>
    <row r="21" spans="1:18" ht="24.75" customHeight="1">
      <c r="A21" s="233" t="s">
        <v>40</v>
      </c>
      <c r="B21" s="229"/>
      <c r="C21" s="230"/>
      <c r="D21" s="231">
        <f>IF(M8="","0:00:00",D18/D19/24)</f>
        <v>0.11342592592592593</v>
      </c>
      <c r="E21" s="232" t="s">
        <v>33</v>
      </c>
      <c r="F21" s="92"/>
      <c r="G21" s="233" t="s">
        <v>41</v>
      </c>
      <c r="H21" s="229"/>
      <c r="I21" s="231">
        <f>IF(M10="","0:00:00",I18/I19/24)</f>
        <v>0.14351851851851852</v>
      </c>
      <c r="J21" s="234" t="s">
        <v>33</v>
      </c>
      <c r="K21" s="47"/>
      <c r="L21" s="203"/>
      <c r="M21" s="46"/>
      <c r="N21" s="45"/>
      <c r="O21" s="45"/>
      <c r="P21" s="45"/>
      <c r="Q21" s="45"/>
      <c r="R21" s="45"/>
    </row>
    <row r="22" spans="1:18" ht="24.75" customHeight="1">
      <c r="A22" s="245" t="s">
        <v>42</v>
      </c>
      <c r="B22" s="169"/>
      <c r="C22" s="170"/>
      <c r="D22" s="168">
        <f>IF(M8="","0:00:00",M6+D21)</f>
        <v>0.48842592592592593</v>
      </c>
      <c r="E22" s="192" t="s">
        <v>33</v>
      </c>
      <c r="F22" s="92"/>
      <c r="G22" s="233" t="s">
        <v>43</v>
      </c>
      <c r="H22" s="229"/>
      <c r="I22" s="231">
        <f>IF(M11="","0:00:00",I18/I20/24)</f>
        <v>0.08072916666666667</v>
      </c>
      <c r="J22" s="234" t="s">
        <v>33</v>
      </c>
      <c r="K22" s="47"/>
      <c r="L22" s="118"/>
      <c r="M22" s="46"/>
      <c r="N22" s="45"/>
      <c r="O22" s="45"/>
      <c r="P22" s="45"/>
      <c r="Q22" s="45"/>
      <c r="R22" s="45"/>
    </row>
    <row r="23" spans="1:18" ht="24.75" customHeight="1">
      <c r="A23" s="233" t="s">
        <v>44</v>
      </c>
      <c r="B23" s="229"/>
      <c r="C23" s="230"/>
      <c r="D23" s="231">
        <f>IF(M10="","0:00:00",D18/D20/24)</f>
        <v>0.06380208333333333</v>
      </c>
      <c r="E23" s="232" t="s">
        <v>12</v>
      </c>
      <c r="F23" s="92"/>
      <c r="G23" s="95"/>
      <c r="H23" s="102"/>
      <c r="I23" s="86"/>
      <c r="J23" s="101"/>
      <c r="K23" s="47"/>
      <c r="L23" s="118"/>
      <c r="M23" s="46"/>
      <c r="N23" s="45"/>
      <c r="O23" s="45"/>
      <c r="P23" s="45"/>
      <c r="Q23" s="45"/>
      <c r="R23" s="45"/>
    </row>
    <row r="24" spans="1:18" ht="24.75" customHeight="1">
      <c r="A24" s="245" t="s">
        <v>45</v>
      </c>
      <c r="B24" s="169"/>
      <c r="C24" s="170"/>
      <c r="D24" s="168">
        <f>IF(M10="","0:00:00",M6+D23)</f>
        <v>0.4388020833333333</v>
      </c>
      <c r="E24" s="192" t="s">
        <v>12</v>
      </c>
      <c r="F24" s="92"/>
      <c r="G24" s="95"/>
      <c r="H24" s="102"/>
      <c r="I24" s="86"/>
      <c r="J24" s="101"/>
      <c r="K24" s="47"/>
      <c r="L24" s="118"/>
      <c r="M24" s="46"/>
      <c r="N24" s="45"/>
      <c r="O24" s="45"/>
      <c r="P24" s="45"/>
      <c r="Q24" s="45"/>
      <c r="R24" s="45"/>
    </row>
    <row r="25" spans="1:18" ht="24.75" customHeight="1" thickBot="1">
      <c r="A25" s="246" t="s">
        <v>46</v>
      </c>
      <c r="B25" s="193"/>
      <c r="C25" s="194"/>
      <c r="D25" s="195">
        <f>M9</f>
        <v>0.020833333333333332</v>
      </c>
      <c r="E25" s="196" t="s">
        <v>47</v>
      </c>
      <c r="F25" s="92"/>
      <c r="G25" s="107" t="s">
        <v>46</v>
      </c>
      <c r="H25" s="108"/>
      <c r="I25" s="198">
        <f>IF(G25="","",M11)</f>
        <v>0.020833333333333332</v>
      </c>
      <c r="J25" s="239" t="str">
        <f>IF(G25="","","Minutos")</f>
        <v>Minutos</v>
      </c>
      <c r="K25" s="47"/>
      <c r="L25" s="118"/>
      <c r="M25" s="46"/>
      <c r="N25" s="45"/>
      <c r="O25" s="45"/>
      <c r="P25" s="45"/>
      <c r="Q25" s="45"/>
      <c r="R25" s="45"/>
    </row>
    <row r="26" spans="1:18" ht="24.75" customHeight="1" thickBot="1" thickTop="1">
      <c r="A26" s="210"/>
      <c r="B26" s="52"/>
      <c r="C26" s="52"/>
      <c r="D26" s="52"/>
      <c r="E26" s="52"/>
      <c r="F26" s="52"/>
      <c r="G26" s="52"/>
      <c r="H26" s="52"/>
      <c r="I26" s="52"/>
      <c r="J26" s="211"/>
      <c r="K26" s="47"/>
      <c r="L26" s="118"/>
      <c r="M26" s="46"/>
      <c r="N26" s="45"/>
      <c r="O26" s="45"/>
      <c r="P26" s="45"/>
      <c r="Q26" s="45"/>
      <c r="R26" s="45"/>
    </row>
    <row r="27" spans="1:12" ht="24.75" customHeight="1" thickBot="1" thickTop="1">
      <c r="A27" s="247" t="s">
        <v>18</v>
      </c>
      <c r="B27" s="223"/>
      <c r="C27" s="224"/>
      <c r="D27" s="223"/>
      <c r="E27" s="225"/>
      <c r="F27" s="52"/>
      <c r="G27" s="227" t="s">
        <v>48</v>
      </c>
      <c r="H27" s="228"/>
      <c r="I27" s="228"/>
      <c r="J27" s="240"/>
      <c r="L27" s="236"/>
    </row>
    <row r="28" spans="1:12" ht="24.75" customHeight="1" thickTop="1">
      <c r="A28" s="248" t="s">
        <v>11</v>
      </c>
      <c r="B28" s="93"/>
      <c r="C28" s="114"/>
      <c r="D28" s="113" t="s">
        <v>34</v>
      </c>
      <c r="E28" s="197"/>
      <c r="F28" s="92"/>
      <c r="G28" s="333" t="s">
        <v>49</v>
      </c>
      <c r="H28" s="334"/>
      <c r="I28" s="334"/>
      <c r="J28" s="335"/>
      <c r="L28" s="236"/>
    </row>
    <row r="29" spans="1:12" ht="24.75" customHeight="1">
      <c r="A29" s="249" t="s">
        <v>35</v>
      </c>
      <c r="B29" s="102"/>
      <c r="C29" s="99"/>
      <c r="D29" s="284">
        <f>M12</f>
        <v>24.5</v>
      </c>
      <c r="E29" s="101" t="s">
        <v>36</v>
      </c>
      <c r="F29" s="92"/>
      <c r="G29" s="336"/>
      <c r="H29" s="337"/>
      <c r="I29" s="337"/>
      <c r="J29" s="338"/>
      <c r="L29" s="236"/>
    </row>
    <row r="30" spans="1:12" ht="24.75" customHeight="1">
      <c r="A30" s="249" t="s">
        <v>37</v>
      </c>
      <c r="B30" s="102"/>
      <c r="C30" s="99"/>
      <c r="D30" s="102">
        <f>M7</f>
        <v>9</v>
      </c>
      <c r="E30" s="101" t="s">
        <v>38</v>
      </c>
      <c r="F30" s="92"/>
      <c r="G30" s="336"/>
      <c r="H30" s="337"/>
      <c r="I30" s="337"/>
      <c r="J30" s="338"/>
      <c r="L30" s="201"/>
    </row>
    <row r="31" spans="1:12" ht="24.75" customHeight="1">
      <c r="A31" s="249" t="s">
        <v>39</v>
      </c>
      <c r="B31" s="102"/>
      <c r="C31" s="99"/>
      <c r="D31" s="102">
        <v>16</v>
      </c>
      <c r="E31" s="101" t="s">
        <v>38</v>
      </c>
      <c r="F31" s="92"/>
      <c r="G31" s="336"/>
      <c r="H31" s="337"/>
      <c r="I31" s="337"/>
      <c r="J31" s="338"/>
      <c r="L31" s="201"/>
    </row>
    <row r="32" spans="1:12" ht="24.75" customHeight="1">
      <c r="A32" s="250" t="s">
        <v>41</v>
      </c>
      <c r="B32" s="229"/>
      <c r="C32" s="230"/>
      <c r="D32" s="231">
        <f>IF(M12="","0:00:00",D29/D30/24)</f>
        <v>0.11342592592592593</v>
      </c>
      <c r="E32" s="234" t="s">
        <v>33</v>
      </c>
      <c r="F32" s="92"/>
      <c r="G32" s="336"/>
      <c r="H32" s="337"/>
      <c r="I32" s="337"/>
      <c r="J32" s="338"/>
      <c r="L32" s="201"/>
    </row>
    <row r="33" spans="1:12" ht="24.75" customHeight="1">
      <c r="A33" s="250" t="s">
        <v>43</v>
      </c>
      <c r="B33" s="229"/>
      <c r="C33" s="229"/>
      <c r="D33" s="231">
        <f>IF(M13="","0:00:00",D29/D31/24)</f>
        <v>0.06380208333333333</v>
      </c>
      <c r="E33" s="234" t="s">
        <v>33</v>
      </c>
      <c r="F33" s="92"/>
      <c r="G33" s="336"/>
      <c r="H33" s="337"/>
      <c r="I33" s="337"/>
      <c r="J33" s="338"/>
      <c r="L33" s="201"/>
    </row>
    <row r="34" spans="1:12" ht="24.75" customHeight="1" thickBot="1">
      <c r="A34" s="251" t="s">
        <v>50</v>
      </c>
      <c r="B34" s="108"/>
      <c r="C34" s="199"/>
      <c r="D34" s="199"/>
      <c r="E34" s="200"/>
      <c r="F34" s="120"/>
      <c r="G34" s="339"/>
      <c r="H34" s="340"/>
      <c r="I34" s="340"/>
      <c r="J34" s="341"/>
      <c r="L34" s="201"/>
    </row>
    <row r="35" spans="1:10" ht="13.5" thickTop="1">
      <c r="A35" s="212"/>
      <c r="B35" s="213"/>
      <c r="C35" s="213"/>
      <c r="D35" s="213"/>
      <c r="E35" s="213"/>
      <c r="F35" s="213"/>
      <c r="G35" s="213"/>
      <c r="H35" s="213"/>
      <c r="I35" s="213"/>
      <c r="J35" s="214"/>
    </row>
  </sheetData>
  <sheetProtection/>
  <mergeCells count="1">
    <mergeCell ref="G28:J3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="75" zoomScaleNormal="75" zoomScalePageLayoutView="0" workbookViewId="0" topLeftCell="A3">
      <selection activeCell="P20" sqref="P20"/>
    </sheetView>
  </sheetViews>
  <sheetFormatPr defaultColWidth="11.421875" defaultRowHeight="12.75"/>
  <cols>
    <col min="1" max="1" width="3.57421875" style="0" customWidth="1"/>
    <col min="2" max="2" width="8.00390625" style="0" customWidth="1"/>
    <col min="4" max="4" width="29.28125" style="0" customWidth="1"/>
    <col min="5" max="5" width="8.421875" style="0" customWidth="1"/>
    <col min="6" max="6" width="10.140625" style="0" customWidth="1"/>
    <col min="7" max="7" width="29.140625" style="0" customWidth="1"/>
    <col min="8" max="8" width="7.00390625" style="0" customWidth="1"/>
    <col min="9" max="9" width="5.7109375" style="0" customWidth="1"/>
    <col min="10" max="10" width="9.421875" style="0" customWidth="1"/>
    <col min="11" max="11" width="10.8515625" style="0" customWidth="1"/>
    <col min="13" max="13" width="13.00390625" style="0" customWidth="1"/>
    <col min="14" max="14" width="16.00390625" style="0" customWidth="1"/>
  </cols>
  <sheetData>
    <row r="1" spans="1:14" ht="41.25" thickBot="1" thickTop="1">
      <c r="A1" s="45"/>
      <c r="B1" s="45"/>
      <c r="C1" s="45"/>
      <c r="D1" s="122" t="str">
        <f>resumen!C1</f>
        <v>IV RAID NUESTRA SEÑORA DEL SUCESO</v>
      </c>
      <c r="E1" s="60"/>
      <c r="F1" s="60"/>
      <c r="G1" s="60"/>
      <c r="H1" s="60"/>
      <c r="I1" s="60"/>
      <c r="J1" s="60"/>
      <c r="K1" s="60"/>
      <c r="L1" s="60"/>
      <c r="M1" s="61"/>
      <c r="N1" s="61"/>
    </row>
    <row r="2" spans="1:14" ht="17.25" thickBot="1" thickTop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9.5" thickTop="1">
      <c r="A3" s="46"/>
      <c r="B3" s="46"/>
      <c r="C3" s="46"/>
      <c r="D3" s="62" t="s">
        <v>51</v>
      </c>
      <c r="E3" s="63" t="str">
        <f>resumen!E3</f>
        <v>CEN 0* Novel</v>
      </c>
      <c r="F3" s="63"/>
      <c r="G3" s="64"/>
      <c r="H3" s="53"/>
      <c r="I3" s="69" t="s">
        <v>52</v>
      </c>
      <c r="J3" s="70"/>
      <c r="K3" s="71"/>
      <c r="L3" s="71"/>
      <c r="M3" s="72"/>
      <c r="N3" s="72"/>
    </row>
    <row r="4" spans="1:14" ht="18.75">
      <c r="A4" s="46"/>
      <c r="B4" s="46"/>
      <c r="C4" s="46"/>
      <c r="D4" s="62" t="s">
        <v>53</v>
      </c>
      <c r="E4" s="121">
        <f>resumen!M3</f>
        <v>42623</v>
      </c>
      <c r="F4" s="121"/>
      <c r="G4" s="66"/>
      <c r="H4" s="54"/>
      <c r="I4" s="73"/>
      <c r="J4" s="74"/>
      <c r="K4" s="74"/>
      <c r="L4" s="74"/>
      <c r="M4" s="74"/>
      <c r="N4" s="75"/>
    </row>
    <row r="5" spans="1:14" ht="16.5" thickBot="1">
      <c r="A5" s="46"/>
      <c r="B5" s="46"/>
      <c r="C5" s="46"/>
      <c r="D5" s="62" t="s">
        <v>54</v>
      </c>
      <c r="E5" s="67">
        <f>resumen!M4</f>
        <v>80</v>
      </c>
      <c r="F5" s="65" t="s">
        <v>55</v>
      </c>
      <c r="G5" s="68">
        <f>resumen!M6</f>
        <v>0.375</v>
      </c>
      <c r="H5" s="54"/>
      <c r="I5" s="76" t="s">
        <v>56</v>
      </c>
      <c r="J5" s="77"/>
      <c r="K5" s="77"/>
      <c r="L5" s="77"/>
      <c r="M5" s="78"/>
      <c r="N5" s="78"/>
    </row>
    <row r="6" spans="1:14" ht="17.25" thickBot="1" thickTop="1">
      <c r="A6" s="46"/>
      <c r="B6" s="46"/>
      <c r="C6" s="46"/>
      <c r="D6" s="47"/>
      <c r="E6" s="47"/>
      <c r="F6" s="47"/>
      <c r="G6" s="47"/>
      <c r="H6" s="47"/>
      <c r="I6" s="47"/>
      <c r="J6" s="47"/>
      <c r="K6" s="47"/>
      <c r="L6" s="47"/>
      <c r="M6" s="55"/>
      <c r="N6" s="55"/>
    </row>
    <row r="7" spans="1:14" ht="16.5" thickBot="1">
      <c r="A7" s="79" t="s">
        <v>57</v>
      </c>
      <c r="B7" s="80"/>
      <c r="C7" s="81" t="s">
        <v>58</v>
      </c>
      <c r="D7" s="80"/>
      <c r="E7" s="81" t="s">
        <v>59</v>
      </c>
      <c r="F7" s="80"/>
      <c r="G7" s="82" t="s">
        <v>60</v>
      </c>
      <c r="H7" s="84" t="s">
        <v>61</v>
      </c>
      <c r="I7" s="83" t="s">
        <v>62</v>
      </c>
      <c r="J7" s="84" t="s">
        <v>63</v>
      </c>
      <c r="K7" s="84" t="s">
        <v>64</v>
      </c>
      <c r="L7" s="84" t="s">
        <v>65</v>
      </c>
      <c r="M7" s="85" t="s">
        <v>66</v>
      </c>
      <c r="N7" s="85" t="s">
        <v>67</v>
      </c>
    </row>
    <row r="8" spans="1:14" ht="15.75">
      <c r="A8" s="56" t="s">
        <v>68</v>
      </c>
      <c r="B8" s="253">
        <v>1</v>
      </c>
      <c r="C8" s="255" t="s">
        <v>182</v>
      </c>
      <c r="D8" s="57"/>
      <c r="E8" s="300"/>
      <c r="F8" s="255"/>
      <c r="G8" s="255" t="s">
        <v>154</v>
      </c>
      <c r="H8" s="255"/>
      <c r="I8" s="255"/>
      <c r="J8" s="255"/>
      <c r="K8" s="255"/>
      <c r="L8" s="255" t="s">
        <v>153</v>
      </c>
      <c r="M8" s="255"/>
      <c r="N8" s="188"/>
    </row>
    <row r="9" spans="1:14" ht="15.75">
      <c r="A9" s="58" t="s">
        <v>69</v>
      </c>
      <c r="B9" s="254">
        <v>2</v>
      </c>
      <c r="C9" s="255" t="s">
        <v>170</v>
      </c>
      <c r="D9" s="256"/>
      <c r="E9" s="255"/>
      <c r="F9" s="255" t="s">
        <v>129</v>
      </c>
      <c r="G9" s="255" t="s">
        <v>131</v>
      </c>
      <c r="H9" s="255"/>
      <c r="I9" s="255"/>
      <c r="J9" s="255"/>
      <c r="K9" s="255"/>
      <c r="L9" s="255" t="s">
        <v>130</v>
      </c>
      <c r="M9" s="255"/>
      <c r="N9" s="257"/>
    </row>
    <row r="10" spans="1:14" ht="15.75">
      <c r="A10" s="58" t="s">
        <v>70</v>
      </c>
      <c r="B10" s="258">
        <v>3</v>
      </c>
      <c r="C10" s="255" t="s">
        <v>177</v>
      </c>
      <c r="D10" s="59"/>
      <c r="E10" s="273"/>
      <c r="F10" s="255" t="s">
        <v>150</v>
      </c>
      <c r="G10" s="255" t="s">
        <v>152</v>
      </c>
      <c r="H10" s="255"/>
      <c r="I10" s="255"/>
      <c r="J10" s="255"/>
      <c r="K10" s="255"/>
      <c r="L10" s="255" t="s">
        <v>151</v>
      </c>
      <c r="M10" s="255"/>
      <c r="N10" s="189"/>
    </row>
    <row r="11" spans="1:14" ht="15.75">
      <c r="A11" s="58" t="s">
        <v>71</v>
      </c>
      <c r="B11" s="253">
        <v>4</v>
      </c>
      <c r="C11" s="255" t="s">
        <v>167</v>
      </c>
      <c r="D11" s="256"/>
      <c r="E11" s="255"/>
      <c r="F11" s="255" t="s">
        <v>120</v>
      </c>
      <c r="G11" s="255" t="s">
        <v>122</v>
      </c>
      <c r="H11" s="255"/>
      <c r="I11" s="255"/>
      <c r="J11" s="255"/>
      <c r="K11" s="255"/>
      <c r="L11" s="255" t="s">
        <v>121</v>
      </c>
      <c r="M11" s="255"/>
      <c r="N11" s="257"/>
    </row>
    <row r="12" spans="1:15" ht="15.75">
      <c r="A12" s="58" t="s">
        <v>72</v>
      </c>
      <c r="B12" s="254">
        <v>5</v>
      </c>
      <c r="C12" s="255" t="s">
        <v>176</v>
      </c>
      <c r="D12" s="59"/>
      <c r="E12" s="273"/>
      <c r="F12" s="255" t="s">
        <v>147</v>
      </c>
      <c r="G12" s="255" t="s">
        <v>149</v>
      </c>
      <c r="H12" s="255"/>
      <c r="I12" s="255"/>
      <c r="J12" s="255"/>
      <c r="K12" s="255"/>
      <c r="L12" s="255" t="s">
        <v>148</v>
      </c>
      <c r="M12" s="255"/>
      <c r="N12" s="189"/>
      <c r="O12" s="14"/>
    </row>
    <row r="13" spans="1:14" s="25" customFormat="1" ht="15.75">
      <c r="A13" s="58" t="s">
        <v>73</v>
      </c>
      <c r="B13" s="258">
        <v>7</v>
      </c>
      <c r="C13" s="255" t="s">
        <v>179</v>
      </c>
      <c r="D13" s="59"/>
      <c r="E13" s="273"/>
      <c r="F13" s="255" t="s">
        <v>158</v>
      </c>
      <c r="G13" s="255" t="s">
        <v>160</v>
      </c>
      <c r="H13" s="255"/>
      <c r="I13" s="255"/>
      <c r="J13" s="255"/>
      <c r="K13" s="255"/>
      <c r="L13" s="255" t="s">
        <v>159</v>
      </c>
      <c r="M13" s="255"/>
      <c r="N13" s="189"/>
    </row>
    <row r="14" spans="1:14" s="25" customFormat="1" ht="15.75">
      <c r="A14" s="58" t="s">
        <v>74</v>
      </c>
      <c r="B14" s="253">
        <v>10</v>
      </c>
      <c r="C14" s="255" t="s">
        <v>173</v>
      </c>
      <c r="D14" s="274"/>
      <c r="E14" s="273" t="s">
        <v>117</v>
      </c>
      <c r="F14" s="255" t="s">
        <v>138</v>
      </c>
      <c r="G14" s="255" t="s">
        <v>140</v>
      </c>
      <c r="H14" s="255"/>
      <c r="I14" s="255"/>
      <c r="J14" s="255"/>
      <c r="K14" s="255"/>
      <c r="L14" s="255" t="s">
        <v>139</v>
      </c>
      <c r="M14" s="255"/>
      <c r="N14" s="275"/>
    </row>
    <row r="15" spans="1:14" s="25" customFormat="1" ht="15.75">
      <c r="A15" s="58" t="s">
        <v>75</v>
      </c>
      <c r="B15" s="254">
        <v>12</v>
      </c>
      <c r="C15" s="255" t="s">
        <v>174</v>
      </c>
      <c r="D15" s="274"/>
      <c r="E15" s="273" t="s">
        <v>117</v>
      </c>
      <c r="F15" s="255" t="s">
        <v>141</v>
      </c>
      <c r="G15" s="255" t="s">
        <v>143</v>
      </c>
      <c r="H15" s="255"/>
      <c r="I15" s="255"/>
      <c r="J15" s="255"/>
      <c r="K15" s="255"/>
      <c r="L15" s="255" t="s">
        <v>142</v>
      </c>
      <c r="M15" s="255"/>
      <c r="N15" s="275"/>
    </row>
    <row r="16" spans="1:14" ht="15.75">
      <c r="A16" s="58" t="s">
        <v>76</v>
      </c>
      <c r="B16" s="258">
        <v>13</v>
      </c>
      <c r="C16" s="255" t="s">
        <v>175</v>
      </c>
      <c r="D16" s="59"/>
      <c r="E16" s="273"/>
      <c r="F16" s="255" t="s">
        <v>144</v>
      </c>
      <c r="G16" s="255" t="s">
        <v>146</v>
      </c>
      <c r="H16" s="255"/>
      <c r="I16" s="255"/>
      <c r="J16" s="255"/>
      <c r="K16" s="255"/>
      <c r="L16" s="255" t="s">
        <v>145</v>
      </c>
      <c r="M16" s="255"/>
      <c r="N16" s="189"/>
    </row>
    <row r="17" spans="1:14" ht="15.75">
      <c r="A17" s="58" t="s">
        <v>77</v>
      </c>
      <c r="B17" s="253">
        <v>14</v>
      </c>
      <c r="C17" s="255" t="s">
        <v>178</v>
      </c>
      <c r="D17" s="59"/>
      <c r="E17" s="273" t="s">
        <v>117</v>
      </c>
      <c r="F17" s="255" t="s">
        <v>155</v>
      </c>
      <c r="G17" s="255" t="s">
        <v>157</v>
      </c>
      <c r="H17" s="255"/>
      <c r="I17" s="255"/>
      <c r="J17" s="255"/>
      <c r="K17" s="255"/>
      <c r="L17" s="255" t="s">
        <v>156</v>
      </c>
      <c r="M17" s="255"/>
      <c r="N17" s="189"/>
    </row>
    <row r="18" spans="1:14" ht="15.75">
      <c r="A18" s="56" t="s">
        <v>78</v>
      </c>
      <c r="B18" s="254">
        <v>15</v>
      </c>
      <c r="C18" s="255" t="s">
        <v>183</v>
      </c>
      <c r="D18" s="57"/>
      <c r="E18" s="324"/>
      <c r="F18" s="255">
        <v>213908</v>
      </c>
      <c r="G18" s="255" t="s">
        <v>184</v>
      </c>
      <c r="H18" s="255"/>
      <c r="I18" s="255"/>
      <c r="J18" s="255"/>
      <c r="K18" s="255"/>
      <c r="L18" s="301">
        <v>10007</v>
      </c>
      <c r="M18" s="255"/>
      <c r="N18" s="188"/>
    </row>
    <row r="19" spans="1:14" ht="15.75">
      <c r="A19" s="58" t="s">
        <v>79</v>
      </c>
      <c r="B19" s="258">
        <v>16</v>
      </c>
      <c r="C19" s="255" t="s">
        <v>168</v>
      </c>
      <c r="D19" s="256"/>
      <c r="E19" s="255" t="s">
        <v>117</v>
      </c>
      <c r="F19" s="255" t="s">
        <v>123</v>
      </c>
      <c r="G19" s="255" t="s">
        <v>125</v>
      </c>
      <c r="H19" s="255"/>
      <c r="I19" s="255"/>
      <c r="J19" s="255"/>
      <c r="K19" s="255"/>
      <c r="L19" s="255" t="s">
        <v>124</v>
      </c>
      <c r="M19" s="255"/>
      <c r="N19" s="257"/>
    </row>
    <row r="20" spans="1:14" ht="15.75">
      <c r="A20" s="58" t="s">
        <v>80</v>
      </c>
      <c r="B20" s="253">
        <v>18</v>
      </c>
      <c r="C20" s="255" t="s">
        <v>169</v>
      </c>
      <c r="D20" s="256"/>
      <c r="E20" s="255" t="s">
        <v>117</v>
      </c>
      <c r="F20" s="255" t="s">
        <v>126</v>
      </c>
      <c r="G20" s="255" t="s">
        <v>128</v>
      </c>
      <c r="H20" s="255"/>
      <c r="I20" s="255"/>
      <c r="J20" s="255"/>
      <c r="K20" s="255"/>
      <c r="L20" s="255" t="s">
        <v>127</v>
      </c>
      <c r="M20" s="255"/>
      <c r="N20" s="257"/>
    </row>
    <row r="21" spans="1:14" ht="15.75">
      <c r="A21" s="58" t="s">
        <v>81</v>
      </c>
      <c r="B21" s="254">
        <v>19</v>
      </c>
      <c r="C21" s="255" t="s">
        <v>181</v>
      </c>
      <c r="D21" s="59"/>
      <c r="E21" s="273" t="s">
        <v>117</v>
      </c>
      <c r="F21" s="255" t="s">
        <v>164</v>
      </c>
      <c r="G21" s="255" t="s">
        <v>166</v>
      </c>
      <c r="H21" s="255"/>
      <c r="I21" s="255"/>
      <c r="J21" s="255"/>
      <c r="K21" s="255"/>
      <c r="L21" s="255" t="s">
        <v>165</v>
      </c>
      <c r="M21" s="255"/>
      <c r="N21" s="189"/>
    </row>
    <row r="22" spans="1:17" ht="15.75">
      <c r="A22" s="58" t="s">
        <v>82</v>
      </c>
      <c r="B22" s="325" t="s">
        <v>185</v>
      </c>
      <c r="C22" s="326" t="s">
        <v>171</v>
      </c>
      <c r="D22" s="327"/>
      <c r="E22" s="326"/>
      <c r="F22" s="326" t="s">
        <v>132</v>
      </c>
      <c r="G22" s="326" t="s">
        <v>134</v>
      </c>
      <c r="H22" s="326"/>
      <c r="I22" s="326"/>
      <c r="J22" s="326"/>
      <c r="K22" s="326"/>
      <c r="L22" s="326" t="s">
        <v>133</v>
      </c>
      <c r="M22" s="326"/>
      <c r="N22" s="257"/>
      <c r="Q22" s="255"/>
    </row>
    <row r="23" spans="1:14" ht="15.75">
      <c r="A23" s="58" t="s">
        <v>116</v>
      </c>
      <c r="B23" s="325" t="s">
        <v>185</v>
      </c>
      <c r="C23" s="326" t="s">
        <v>172</v>
      </c>
      <c r="D23" s="328"/>
      <c r="E23" s="329"/>
      <c r="F23" s="326" t="s">
        <v>135</v>
      </c>
      <c r="G23" s="326" t="s">
        <v>137</v>
      </c>
      <c r="H23" s="326"/>
      <c r="I23" s="326"/>
      <c r="J23" s="326"/>
      <c r="K23" s="326"/>
      <c r="L23" s="326" t="s">
        <v>136</v>
      </c>
      <c r="M23" s="326"/>
      <c r="N23" s="275"/>
    </row>
    <row r="24" spans="1:14" ht="15.75">
      <c r="A24" s="58">
        <v>17</v>
      </c>
      <c r="B24" s="325" t="s">
        <v>185</v>
      </c>
      <c r="C24" s="326" t="s">
        <v>180</v>
      </c>
      <c r="D24" s="330"/>
      <c r="E24" s="329"/>
      <c r="F24" s="326" t="s">
        <v>161</v>
      </c>
      <c r="G24" s="326" t="s">
        <v>163</v>
      </c>
      <c r="H24" s="326"/>
      <c r="I24" s="326"/>
      <c r="J24" s="326"/>
      <c r="K24" s="326"/>
      <c r="L24" s="326" t="s">
        <v>162</v>
      </c>
      <c r="M24" s="326"/>
      <c r="N24" s="189"/>
    </row>
    <row r="25" spans="1:11" ht="12.75">
      <c r="A25" s="302"/>
      <c r="B25" s="302"/>
      <c r="C25" s="303"/>
      <c r="D25" s="302"/>
      <c r="E25" s="302"/>
      <c r="F25" s="302"/>
      <c r="G25" s="303"/>
      <c r="H25" s="302"/>
      <c r="I25" s="302"/>
      <c r="J25" s="302"/>
      <c r="K25" s="302"/>
    </row>
    <row r="26" spans="12:14" ht="12.75">
      <c r="L26" s="302"/>
      <c r="M26" s="302"/>
      <c r="N26" s="302"/>
    </row>
    <row r="46" spans="1:14" s="30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16" sqref="M16"/>
    </sheetView>
  </sheetViews>
  <sheetFormatPr defaultColWidth="11.421875" defaultRowHeight="12.75"/>
  <cols>
    <col min="1" max="1" width="3.421875" style="6" customWidth="1"/>
    <col min="2" max="2" width="6.28125" style="14" customWidth="1"/>
    <col min="3" max="3" width="28.28125" style="15" customWidth="1"/>
    <col min="4" max="4" width="18.00390625" style="14" customWidth="1"/>
    <col min="5" max="5" width="8.57421875" style="14" customWidth="1"/>
    <col min="6" max="6" width="7.8515625" style="14" customWidth="1"/>
    <col min="7" max="7" width="9.140625" style="14" customWidth="1"/>
    <col min="8" max="8" width="10.28125" style="14" customWidth="1"/>
    <col min="9" max="9" width="8.00390625" style="14" customWidth="1"/>
    <col min="10" max="10" width="7.00390625" style="14" customWidth="1"/>
    <col min="11" max="12" width="13.00390625" style="14" customWidth="1"/>
    <col min="13" max="16384" width="11.421875" style="14" customWidth="1"/>
  </cols>
  <sheetData>
    <row r="1" spans="1:7" s="25" customFormat="1" ht="12.75">
      <c r="A1" s="25" t="s">
        <v>118</v>
      </c>
      <c r="C1" s="40"/>
      <c r="G1" s="40" t="s">
        <v>115</v>
      </c>
    </row>
    <row r="2" spans="1:9" s="41" customFormat="1" ht="12" customHeight="1">
      <c r="A2" s="25" t="s">
        <v>119</v>
      </c>
      <c r="C2" s="42"/>
      <c r="D2" s="42"/>
      <c r="E2" s="42"/>
      <c r="F2" s="42"/>
      <c r="G2" s="138">
        <v>42623</v>
      </c>
      <c r="H2" s="42"/>
      <c r="I2" s="42"/>
    </row>
    <row r="3" spans="1:9" s="1" customFormat="1" ht="9.75" customHeight="1">
      <c r="A3" s="44" t="s">
        <v>83</v>
      </c>
      <c r="C3" s="2"/>
      <c r="D3" s="3"/>
      <c r="E3" s="3"/>
      <c r="F3" s="7">
        <v>0.375</v>
      </c>
      <c r="I3" s="4"/>
    </row>
    <row r="4" spans="1:9" s="1" customFormat="1" ht="9.75" customHeight="1">
      <c r="A4" s="44" t="s">
        <v>84</v>
      </c>
      <c r="C4" s="2"/>
      <c r="F4" s="7">
        <v>0.020833333333333332</v>
      </c>
      <c r="G4" s="7">
        <v>0.020833333333333332</v>
      </c>
      <c r="H4" s="123">
        <v>0</v>
      </c>
      <c r="I4" s="124"/>
    </row>
    <row r="5" spans="1:3" s="1" customFormat="1" ht="6" customHeight="1">
      <c r="A5" s="5"/>
      <c r="C5" s="2"/>
    </row>
    <row r="6" spans="1:10" s="1" customFormat="1" ht="9" customHeight="1">
      <c r="A6" s="19"/>
      <c r="B6" s="26"/>
      <c r="C6" s="26"/>
      <c r="D6" s="27"/>
      <c r="E6" s="27"/>
      <c r="F6" s="172"/>
      <c r="G6" s="173"/>
      <c r="H6" s="174" t="s">
        <v>85</v>
      </c>
      <c r="I6" s="175"/>
      <c r="J6" s="176"/>
    </row>
    <row r="7" spans="1:10" s="1" customFormat="1" ht="9" customHeight="1">
      <c r="A7" s="19"/>
      <c r="B7" s="28" t="s">
        <v>86</v>
      </c>
      <c r="C7" s="28" t="s">
        <v>87</v>
      </c>
      <c r="D7" s="28" t="s">
        <v>88</v>
      </c>
      <c r="E7" s="28" t="s">
        <v>89</v>
      </c>
      <c r="F7" s="177"/>
      <c r="G7" s="178"/>
      <c r="H7" s="179">
        <v>24.5</v>
      </c>
      <c r="I7" s="178" t="s">
        <v>90</v>
      </c>
      <c r="J7" s="180"/>
    </row>
    <row r="8" spans="1:10" s="1" customFormat="1" ht="9" customHeight="1">
      <c r="A8" s="19"/>
      <c r="B8" s="28"/>
      <c r="C8" s="28"/>
      <c r="D8" s="28"/>
      <c r="E8" s="28"/>
      <c r="F8" s="181" t="s">
        <v>91</v>
      </c>
      <c r="G8" s="181" t="s">
        <v>92</v>
      </c>
      <c r="H8" s="182" t="s">
        <v>93</v>
      </c>
      <c r="I8" s="181" t="s">
        <v>94</v>
      </c>
      <c r="J8" s="181" t="s">
        <v>95</v>
      </c>
    </row>
    <row r="9" spans="1:10" s="1" customFormat="1" ht="9" customHeight="1">
      <c r="A9" s="19"/>
      <c r="B9" s="29"/>
      <c r="C9" s="29"/>
      <c r="D9" s="29"/>
      <c r="E9" s="29"/>
      <c r="F9" s="183"/>
      <c r="G9" s="183" t="s">
        <v>96</v>
      </c>
      <c r="H9" s="184"/>
      <c r="I9" s="183" t="s">
        <v>97</v>
      </c>
      <c r="J9" s="183" t="s">
        <v>98</v>
      </c>
    </row>
    <row r="10" spans="1:10" s="1" customFormat="1" ht="4.5" customHeight="1">
      <c r="A10" s="19"/>
      <c r="B10" s="9"/>
      <c r="C10" s="9"/>
      <c r="D10" s="10"/>
      <c r="E10" s="10"/>
      <c r="F10" s="185"/>
      <c r="G10" s="185"/>
      <c r="H10" s="186"/>
      <c r="I10" s="185"/>
      <c r="J10" s="187"/>
    </row>
    <row r="11" spans="1:11" s="31" customFormat="1" ht="12.75" customHeight="1">
      <c r="A11" s="30"/>
      <c r="B11" s="259">
        <v>7</v>
      </c>
      <c r="C11" s="260" t="s">
        <v>179</v>
      </c>
      <c r="D11" s="260" t="s">
        <v>160</v>
      </c>
      <c r="E11" s="262">
        <v>0</v>
      </c>
      <c r="F11" s="143">
        <v>0.4476736111111111</v>
      </c>
      <c r="G11" s="143">
        <v>0.44837962962962963</v>
      </c>
      <c r="H11" s="143">
        <v>0.07337962962962963</v>
      </c>
      <c r="I11" s="261">
        <v>14.046822742474916</v>
      </c>
      <c r="J11" s="143">
        <v>0.0007060185185185364</v>
      </c>
      <c r="K11" s="25"/>
    </row>
    <row r="12" spans="1:11" s="31" customFormat="1" ht="12.75" customHeight="1">
      <c r="A12" s="30"/>
      <c r="B12" s="259">
        <v>3</v>
      </c>
      <c r="C12" s="260" t="s">
        <v>177</v>
      </c>
      <c r="D12" s="260" t="s">
        <v>152</v>
      </c>
      <c r="E12" s="262">
        <v>0</v>
      </c>
      <c r="F12" s="143">
        <v>0.44768518518518513</v>
      </c>
      <c r="G12" s="143">
        <v>0.44856481481481486</v>
      </c>
      <c r="H12" s="143">
        <v>0.07356481481481486</v>
      </c>
      <c r="I12" s="261">
        <v>14.044585987261147</v>
      </c>
      <c r="J12" s="143">
        <v>0.0008796296296297301</v>
      </c>
      <c r="K12" s="25"/>
    </row>
    <row r="13" spans="1:12" s="31" customFormat="1" ht="12.75" customHeight="1">
      <c r="A13" s="30"/>
      <c r="B13" s="262">
        <v>2</v>
      </c>
      <c r="C13" s="263" t="s">
        <v>170</v>
      </c>
      <c r="D13" s="263" t="s">
        <v>131</v>
      </c>
      <c r="E13" s="262">
        <v>0</v>
      </c>
      <c r="F13" s="264">
        <v>0.455787037037037</v>
      </c>
      <c r="G13" s="264">
        <v>0.4568402777777778</v>
      </c>
      <c r="H13" s="264">
        <v>0.0818402777777778</v>
      </c>
      <c r="I13" s="265">
        <v>12.636103151862464</v>
      </c>
      <c r="J13" s="264">
        <v>0.0010532407407408129</v>
      </c>
      <c r="K13" s="166"/>
      <c r="L13" s="160"/>
    </row>
    <row r="14" spans="1:12" s="31" customFormat="1" ht="12.75" customHeight="1">
      <c r="A14" s="30"/>
      <c r="B14" s="262">
        <v>10</v>
      </c>
      <c r="C14" s="263" t="s">
        <v>173</v>
      </c>
      <c r="D14" s="263" t="s">
        <v>140</v>
      </c>
      <c r="E14" s="262" t="s">
        <v>117</v>
      </c>
      <c r="F14" s="264">
        <v>0.4558449074074074</v>
      </c>
      <c r="G14" s="264">
        <v>0.4568865740740741</v>
      </c>
      <c r="H14" s="264">
        <v>0.08188657407407413</v>
      </c>
      <c r="I14" s="265">
        <v>12.62705798138869</v>
      </c>
      <c r="J14" s="264">
        <v>0.0010416666666667185</v>
      </c>
      <c r="K14" s="279"/>
      <c r="L14" s="166"/>
    </row>
    <row r="15" spans="1:12" s="31" customFormat="1" ht="12.75" customHeight="1">
      <c r="A15" s="30"/>
      <c r="B15" s="262">
        <v>12</v>
      </c>
      <c r="C15" s="263" t="s">
        <v>174</v>
      </c>
      <c r="D15" s="263" t="s">
        <v>143</v>
      </c>
      <c r="E15" s="262" t="s">
        <v>117</v>
      </c>
      <c r="F15" s="264">
        <v>0.45571759259259265</v>
      </c>
      <c r="G15" s="264">
        <v>0.4579398148148148</v>
      </c>
      <c r="H15" s="264">
        <v>0.08293981481481483</v>
      </c>
      <c r="I15" s="265">
        <v>12.646974476627474</v>
      </c>
      <c r="J15" s="264">
        <v>0.002222222222222181</v>
      </c>
      <c r="K15" s="279"/>
      <c r="L15" s="167"/>
    </row>
    <row r="16" spans="1:11" s="279" customFormat="1" ht="12.75" customHeight="1">
      <c r="A16" s="278"/>
      <c r="B16" s="259">
        <v>19</v>
      </c>
      <c r="C16" s="260" t="s">
        <v>181</v>
      </c>
      <c r="D16" s="260" t="s">
        <v>166</v>
      </c>
      <c r="E16" s="262" t="s">
        <v>117</v>
      </c>
      <c r="F16" s="143">
        <v>0.46319444444444446</v>
      </c>
      <c r="G16" s="143">
        <v>0.46491898148148153</v>
      </c>
      <c r="H16" s="143">
        <v>0.08991898148148153</v>
      </c>
      <c r="I16" s="261">
        <v>11.5748031496063</v>
      </c>
      <c r="J16" s="143">
        <v>0.001724537037037066</v>
      </c>
      <c r="K16" s="25"/>
    </row>
    <row r="17" spans="1:11" s="279" customFormat="1" ht="12.75" customHeight="1">
      <c r="A17" s="278"/>
      <c r="B17" s="259">
        <v>15</v>
      </c>
      <c r="C17" s="260" t="s">
        <v>183</v>
      </c>
      <c r="D17" s="260" t="s">
        <v>184</v>
      </c>
      <c r="E17" s="262">
        <v>0</v>
      </c>
      <c r="F17" s="143">
        <v>0.4635532407407407</v>
      </c>
      <c r="G17" s="143">
        <v>0.4649652777777778</v>
      </c>
      <c r="H17" s="143">
        <v>0.0899652777777778</v>
      </c>
      <c r="I17" s="261">
        <v>11.527904849039341</v>
      </c>
      <c r="J17" s="143">
        <v>0.0014120370370370727</v>
      </c>
      <c r="K17" s="25"/>
    </row>
    <row r="18" spans="1:11" s="279" customFormat="1" ht="12.75" customHeight="1">
      <c r="A18" s="278"/>
      <c r="B18" s="259">
        <v>13</v>
      </c>
      <c r="C18" s="260" t="s">
        <v>175</v>
      </c>
      <c r="D18" s="260" t="s">
        <v>146</v>
      </c>
      <c r="E18" s="262">
        <v>0</v>
      </c>
      <c r="F18" s="143">
        <v>0.46335648148148145</v>
      </c>
      <c r="G18" s="143">
        <v>0.4652546296296296</v>
      </c>
      <c r="H18" s="143">
        <v>0.0902546296296296</v>
      </c>
      <c r="I18" s="261">
        <v>11.553576106890228</v>
      </c>
      <c r="J18" s="143">
        <v>0.0018981481481481488</v>
      </c>
      <c r="K18" s="292"/>
    </row>
    <row r="19" spans="1:11" s="292" customFormat="1" ht="12.75" customHeight="1">
      <c r="A19" s="290"/>
      <c r="B19" s="259">
        <v>14</v>
      </c>
      <c r="C19" s="260" t="s">
        <v>178</v>
      </c>
      <c r="D19" s="260" t="s">
        <v>157</v>
      </c>
      <c r="E19" s="262" t="s">
        <v>117</v>
      </c>
      <c r="F19" s="143">
        <v>0.4633796296296296</v>
      </c>
      <c r="G19" s="143">
        <v>0.4653703703703704</v>
      </c>
      <c r="H19" s="143">
        <v>0.09037037037037038</v>
      </c>
      <c r="I19" s="261">
        <v>11.550550026191724</v>
      </c>
      <c r="J19" s="143">
        <v>0.001990740740740793</v>
      </c>
      <c r="K19" s="25"/>
    </row>
    <row r="20" spans="1:11" s="292" customFormat="1" ht="12.75" customHeight="1">
      <c r="A20" s="290"/>
      <c r="B20" s="262">
        <v>18</v>
      </c>
      <c r="C20" s="263" t="s">
        <v>169</v>
      </c>
      <c r="D20" s="263" t="s">
        <v>128</v>
      </c>
      <c r="E20" s="262" t="s">
        <v>117</v>
      </c>
      <c r="F20" s="264">
        <v>0.46317129629629633</v>
      </c>
      <c r="G20" s="264">
        <v>0.4662268518518518</v>
      </c>
      <c r="H20" s="264">
        <v>0.09122685185185181</v>
      </c>
      <c r="I20" s="265">
        <v>11.577841953268575</v>
      </c>
      <c r="J20" s="264">
        <v>0.003055555555555478</v>
      </c>
      <c r="K20" s="160"/>
    </row>
    <row r="21" spans="1:11" s="25" customFormat="1" ht="12.75">
      <c r="A21" s="289"/>
      <c r="B21" s="259">
        <v>5</v>
      </c>
      <c r="C21" s="260" t="s">
        <v>176</v>
      </c>
      <c r="D21" s="260" t="s">
        <v>149</v>
      </c>
      <c r="E21" s="262">
        <v>0</v>
      </c>
      <c r="F21" s="143">
        <v>0.4635416666666667</v>
      </c>
      <c r="G21" s="143">
        <v>0.4678009259259259</v>
      </c>
      <c r="H21" s="143">
        <v>0.09280092592592593</v>
      </c>
      <c r="I21" s="261">
        <v>11.529411764705882</v>
      </c>
      <c r="J21" s="143">
        <v>0.00425925925925924</v>
      </c>
      <c r="K21" s="292"/>
    </row>
    <row r="22" spans="1:11" s="25" customFormat="1" ht="12.75">
      <c r="A22" s="289"/>
      <c r="B22" s="262">
        <v>16</v>
      </c>
      <c r="C22" s="263" t="s">
        <v>168</v>
      </c>
      <c r="D22" s="263" t="s">
        <v>125</v>
      </c>
      <c r="E22" s="262" t="s">
        <v>117</v>
      </c>
      <c r="F22" s="264">
        <v>0.46344907407407404</v>
      </c>
      <c r="G22" s="264">
        <v>0.46832175925925923</v>
      </c>
      <c r="H22" s="264">
        <v>0.09332175925925923</v>
      </c>
      <c r="I22" s="265">
        <v>11.54148128762104</v>
      </c>
      <c r="J22" s="264">
        <v>0.004872685185185188</v>
      </c>
      <c r="K22" s="160"/>
    </row>
    <row r="23" spans="1:11" s="25" customFormat="1" ht="12.75">
      <c r="A23" s="290"/>
      <c r="B23" s="262">
        <v>4</v>
      </c>
      <c r="C23" s="263" t="s">
        <v>167</v>
      </c>
      <c r="D23" s="263" t="s">
        <v>122</v>
      </c>
      <c r="E23" s="262">
        <v>0</v>
      </c>
      <c r="F23" s="264">
        <v>0.4635648148148148</v>
      </c>
      <c r="G23" s="264">
        <v>0.4696296296296296</v>
      </c>
      <c r="H23" s="264">
        <v>0.09462962962962962</v>
      </c>
      <c r="I23" s="265">
        <v>11.526398327234709</v>
      </c>
      <c r="J23" s="264">
        <v>0.006064814814814801</v>
      </c>
      <c r="K23" s="160"/>
    </row>
    <row r="24" spans="1:11" s="25" customFormat="1" ht="12.75">
      <c r="A24" s="290"/>
      <c r="B24" s="304">
        <v>1</v>
      </c>
      <c r="C24" s="305" t="s">
        <v>182</v>
      </c>
      <c r="D24" s="305" t="s">
        <v>154</v>
      </c>
      <c r="E24" s="321">
        <v>0</v>
      </c>
      <c r="F24" s="307"/>
      <c r="G24" s="307"/>
      <c r="H24" s="307" t="s">
        <v>188</v>
      </c>
      <c r="I24" s="306"/>
      <c r="J24" s="307"/>
      <c r="K24" s="308"/>
    </row>
    <row r="25" spans="1:11" s="25" customFormat="1" ht="12.75">
      <c r="A25" s="290"/>
      <c r="B25" s="322" t="s">
        <v>185</v>
      </c>
      <c r="C25" s="323" t="s">
        <v>171</v>
      </c>
      <c r="D25" s="323" t="s">
        <v>134</v>
      </c>
      <c r="E25" s="322">
        <v>0</v>
      </c>
      <c r="F25" s="264"/>
      <c r="G25" s="264"/>
      <c r="H25" s="264"/>
      <c r="I25" s="265"/>
      <c r="J25" s="264"/>
      <c r="K25" s="167"/>
    </row>
    <row r="26" spans="1:11" s="25" customFormat="1" ht="12.75">
      <c r="A26" s="290"/>
      <c r="B26" s="322" t="s">
        <v>185</v>
      </c>
      <c r="C26" s="323" t="s">
        <v>172</v>
      </c>
      <c r="D26" s="323" t="s">
        <v>137</v>
      </c>
      <c r="E26" s="322">
        <v>0</v>
      </c>
      <c r="F26" s="264"/>
      <c r="G26" s="264"/>
      <c r="H26" s="264"/>
      <c r="I26" s="265"/>
      <c r="J26" s="264"/>
      <c r="K26" s="279"/>
    </row>
    <row r="27" spans="1:10" s="25" customFormat="1" ht="12.75">
      <c r="A27" s="289"/>
      <c r="B27" s="309" t="s">
        <v>185</v>
      </c>
      <c r="C27" s="310" t="s">
        <v>180</v>
      </c>
      <c r="D27" s="310" t="s">
        <v>163</v>
      </c>
      <c r="E27" s="322">
        <v>0</v>
      </c>
      <c r="F27" s="143"/>
      <c r="G27" s="143"/>
      <c r="H27" s="143"/>
      <c r="I27" s="261"/>
      <c r="J27" s="143"/>
    </row>
    <row r="28" ht="12.75">
      <c r="C28" s="14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7" r:id="rId1"/>
  <headerFooter alignWithMargins="0">
    <oddFooter>&amp;RM. Sánchez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24"/>
  <sheetViews>
    <sheetView zoomScalePageLayoutView="0" workbookViewId="0" topLeftCell="A1">
      <selection activeCell="O14" sqref="O14"/>
    </sheetView>
  </sheetViews>
  <sheetFormatPr defaultColWidth="11.421875" defaultRowHeight="12.75"/>
  <cols>
    <col min="1" max="1" width="3.421875" style="6" customWidth="1"/>
    <col min="2" max="2" width="5.57421875" style="14" customWidth="1"/>
    <col min="3" max="3" width="28.8515625" style="15" customWidth="1"/>
    <col min="4" max="4" width="19.57421875" style="14" customWidth="1"/>
    <col min="5" max="5" width="6.7109375" style="14" customWidth="1"/>
    <col min="6" max="6" width="10.140625" style="14" customWidth="1"/>
    <col min="7" max="8" width="7.7109375" style="14" customWidth="1"/>
    <col min="9" max="9" width="9.00390625" style="14" customWidth="1"/>
    <col min="10" max="10" width="6.57421875" style="14" customWidth="1"/>
    <col min="11" max="11" width="9.7109375" style="14" customWidth="1"/>
    <col min="12" max="13" width="8.00390625" style="14" customWidth="1"/>
    <col min="14" max="16384" width="11.421875" style="14" customWidth="1"/>
  </cols>
  <sheetData>
    <row r="1" spans="1:8" s="25" customFormat="1" ht="12.75">
      <c r="A1" s="25" t="s">
        <v>118</v>
      </c>
      <c r="C1" s="40"/>
      <c r="H1" s="40" t="s">
        <v>115</v>
      </c>
    </row>
    <row r="2" spans="1:11" s="41" customFormat="1" ht="12" customHeight="1">
      <c r="A2" s="25" t="s">
        <v>119</v>
      </c>
      <c r="C2" s="42"/>
      <c r="D2" s="42"/>
      <c r="E2" s="42"/>
      <c r="F2" s="42"/>
      <c r="G2" s="42"/>
      <c r="H2" s="139">
        <v>42623</v>
      </c>
      <c r="I2" s="42"/>
      <c r="J2" s="42"/>
      <c r="K2" s="42"/>
    </row>
    <row r="3" spans="1:10" s="1" customFormat="1" ht="9.75" customHeight="1">
      <c r="A3" s="44" t="s">
        <v>83</v>
      </c>
      <c r="C3" s="2"/>
      <c r="D3" s="3"/>
      <c r="E3" s="3"/>
      <c r="F3" s="3"/>
      <c r="G3" s="7">
        <v>0.375</v>
      </c>
      <c r="J3" s="4"/>
    </row>
    <row r="4" spans="1:10" s="1" customFormat="1" ht="9.75" customHeight="1">
      <c r="A4" s="44" t="s">
        <v>84</v>
      </c>
      <c r="C4" s="2"/>
      <c r="G4" s="7">
        <v>0.020833333333333332</v>
      </c>
      <c r="H4" s="7">
        <v>0.020833333333333332</v>
      </c>
      <c r="I4" s="123">
        <v>0</v>
      </c>
      <c r="J4" s="124"/>
    </row>
    <row r="5" spans="1:7" s="1" customFormat="1" ht="6" customHeight="1">
      <c r="A5" s="5"/>
      <c r="C5" s="2"/>
      <c r="G5" s="163"/>
    </row>
    <row r="6" spans="1:13" s="1" customFormat="1" ht="9" customHeight="1">
      <c r="A6" s="19"/>
      <c r="B6" s="26"/>
      <c r="C6" s="26"/>
      <c r="D6" s="27"/>
      <c r="E6" s="27"/>
      <c r="F6" s="161"/>
      <c r="G6" s="162"/>
      <c r="H6" s="20"/>
      <c r="I6" s="20" t="s">
        <v>99</v>
      </c>
      <c r="J6" s="18"/>
      <c r="K6" s="34"/>
      <c r="L6" s="21"/>
      <c r="M6" s="21"/>
    </row>
    <row r="7" spans="1:13" s="1" customFormat="1" ht="9" customHeight="1">
      <c r="A7" s="19"/>
      <c r="B7" s="28" t="s">
        <v>86</v>
      </c>
      <c r="C7" s="28" t="s">
        <v>87</v>
      </c>
      <c r="D7" s="28" t="s">
        <v>88</v>
      </c>
      <c r="E7" s="28" t="s">
        <v>89</v>
      </c>
      <c r="F7" s="165"/>
      <c r="G7" s="164"/>
      <c r="H7" s="32"/>
      <c r="I7" s="33">
        <v>31</v>
      </c>
      <c r="J7" s="32" t="s">
        <v>90</v>
      </c>
      <c r="K7" s="35"/>
      <c r="L7" s="17"/>
      <c r="M7" s="17"/>
    </row>
    <row r="8" spans="1:13" s="1" customFormat="1" ht="9" customHeight="1">
      <c r="A8" s="19"/>
      <c r="B8" s="28"/>
      <c r="C8" s="28"/>
      <c r="D8" s="28"/>
      <c r="E8" s="28"/>
      <c r="F8" s="39" t="s">
        <v>100</v>
      </c>
      <c r="G8" s="39" t="s">
        <v>91</v>
      </c>
      <c r="H8" s="36" t="s">
        <v>92</v>
      </c>
      <c r="I8" s="36" t="s">
        <v>93</v>
      </c>
      <c r="J8" s="36" t="s">
        <v>94</v>
      </c>
      <c r="K8" s="36" t="s">
        <v>95</v>
      </c>
      <c r="L8" s="36" t="s">
        <v>101</v>
      </c>
      <c r="M8" s="140" t="s">
        <v>93</v>
      </c>
    </row>
    <row r="9" spans="1:13" s="1" customFormat="1" ht="9" customHeight="1">
      <c r="A9" s="19"/>
      <c r="B9" s="29"/>
      <c r="C9" s="29"/>
      <c r="D9" s="29"/>
      <c r="E9" s="29"/>
      <c r="F9" s="29"/>
      <c r="G9" s="37" t="s">
        <v>96</v>
      </c>
      <c r="H9" s="37" t="s">
        <v>96</v>
      </c>
      <c r="I9" s="37" t="s">
        <v>96</v>
      </c>
      <c r="J9" s="37" t="s">
        <v>102</v>
      </c>
      <c r="K9" s="37" t="s">
        <v>103</v>
      </c>
      <c r="L9" s="37" t="s">
        <v>95</v>
      </c>
      <c r="M9" s="141" t="s">
        <v>104</v>
      </c>
    </row>
    <row r="10" spans="1:13" s="1" customFormat="1" ht="2.25" customHeight="1">
      <c r="A10" s="19"/>
      <c r="B10" s="9"/>
      <c r="C10" s="9"/>
      <c r="D10" s="10"/>
      <c r="E10" s="10"/>
      <c r="F10" s="10"/>
      <c r="G10" s="11"/>
      <c r="H10" s="11"/>
      <c r="I10" s="11"/>
      <c r="J10" s="11"/>
      <c r="M10" s="159"/>
    </row>
    <row r="11" spans="1:14" s="31" customFormat="1" ht="12.75" customHeight="1">
      <c r="A11" s="30"/>
      <c r="B11" s="280">
        <v>7</v>
      </c>
      <c r="C11" s="281" t="s">
        <v>179</v>
      </c>
      <c r="D11" s="281" t="s">
        <v>160</v>
      </c>
      <c r="E11" s="266">
        <v>0</v>
      </c>
      <c r="F11" s="286">
        <v>0.46921296296296294</v>
      </c>
      <c r="G11" s="298">
        <v>0.5587384259259259</v>
      </c>
      <c r="H11" s="269">
        <v>0.5595949074074075</v>
      </c>
      <c r="I11" s="286">
        <v>0.09038194444444453</v>
      </c>
      <c r="J11" s="282">
        <v>14.42792501616031</v>
      </c>
      <c r="K11" s="286">
        <v>0.0008564814814815414</v>
      </c>
      <c r="L11" s="286">
        <v>0.0015625000000000777</v>
      </c>
      <c r="M11" s="286">
        <v>0.16376157407407416</v>
      </c>
      <c r="N11" s="25"/>
    </row>
    <row r="12" spans="1:15" s="31" customFormat="1" ht="12.75" customHeight="1">
      <c r="A12" s="30"/>
      <c r="B12" s="280">
        <v>3</v>
      </c>
      <c r="C12" s="281" t="s">
        <v>177</v>
      </c>
      <c r="D12" s="281" t="s">
        <v>152</v>
      </c>
      <c r="E12" s="266">
        <v>0</v>
      </c>
      <c r="F12" s="286">
        <v>0.4693981481481482</v>
      </c>
      <c r="G12" s="298">
        <v>0.5589699074074074</v>
      </c>
      <c r="H12" s="298">
        <v>0.5603935185185185</v>
      </c>
      <c r="I12" s="286">
        <v>0.09099537037037031</v>
      </c>
      <c r="J12" s="282">
        <v>14.420467760692596</v>
      </c>
      <c r="K12" s="286">
        <v>0.0014236111111111116</v>
      </c>
      <c r="L12" s="286">
        <v>0.0023032407407408417</v>
      </c>
      <c r="M12" s="286">
        <v>0.16456018518518517</v>
      </c>
      <c r="N12" s="25"/>
      <c r="O12" s="160"/>
    </row>
    <row r="13" spans="1:15" s="31" customFormat="1" ht="12.75" customHeight="1">
      <c r="A13" s="30"/>
      <c r="B13" s="266">
        <v>2</v>
      </c>
      <c r="C13" s="267" t="s">
        <v>170</v>
      </c>
      <c r="D13" s="267" t="s">
        <v>131</v>
      </c>
      <c r="E13" s="266">
        <v>0</v>
      </c>
      <c r="F13" s="268">
        <v>0.4776736111111111</v>
      </c>
      <c r="G13" s="269">
        <v>0.5799074074074074</v>
      </c>
      <c r="H13" s="269">
        <v>0.5813888888888888</v>
      </c>
      <c r="I13" s="268">
        <v>0.10371527777777773</v>
      </c>
      <c r="J13" s="270">
        <v>12.6344390354353</v>
      </c>
      <c r="K13" s="268">
        <v>0.001481481481481417</v>
      </c>
      <c r="L13" s="268">
        <v>0.00253472222222223</v>
      </c>
      <c r="M13" s="268">
        <v>0.18555555555555553</v>
      </c>
      <c r="O13" s="160"/>
    </row>
    <row r="14" spans="1:15" s="31" customFormat="1" ht="12.75" customHeight="1">
      <c r="A14" s="30"/>
      <c r="B14" s="266">
        <v>12</v>
      </c>
      <c r="C14" s="267" t="s">
        <v>174</v>
      </c>
      <c r="D14" s="267" t="s">
        <v>143</v>
      </c>
      <c r="E14" s="266" t="s">
        <v>117</v>
      </c>
      <c r="F14" s="268">
        <v>0.47877314814814814</v>
      </c>
      <c r="G14" s="269">
        <v>0.5798842592592592</v>
      </c>
      <c r="H14" s="269">
        <v>0.5822453703703704</v>
      </c>
      <c r="I14" s="268">
        <v>0.10347222222222224</v>
      </c>
      <c r="J14" s="270">
        <v>12.774725274725276</v>
      </c>
      <c r="K14" s="268">
        <v>0.002361111111111147</v>
      </c>
      <c r="L14" s="268">
        <v>0.004583333333333328</v>
      </c>
      <c r="M14" s="268">
        <v>0.18641203703703707</v>
      </c>
      <c r="N14" s="279"/>
      <c r="O14" s="160"/>
    </row>
    <row r="15" spans="1:14" s="277" customFormat="1" ht="12" customHeight="1">
      <c r="A15" s="276"/>
      <c r="B15" s="266">
        <v>10</v>
      </c>
      <c r="C15" s="267" t="s">
        <v>173</v>
      </c>
      <c r="D15" s="267" t="s">
        <v>140</v>
      </c>
      <c r="E15" s="266" t="s">
        <v>117</v>
      </c>
      <c r="F15" s="268">
        <v>0.47771990740740744</v>
      </c>
      <c r="G15" s="269">
        <v>0.5798726851851852</v>
      </c>
      <c r="H15" s="269">
        <v>0.5825462962962963</v>
      </c>
      <c r="I15" s="268">
        <v>0.10482638888888884</v>
      </c>
      <c r="J15" s="270">
        <v>12.644459551325628</v>
      </c>
      <c r="K15" s="268">
        <v>0.002673611111111085</v>
      </c>
      <c r="L15" s="268">
        <v>0.0037152777777778034</v>
      </c>
      <c r="M15" s="268">
        <v>0.18671296296296297</v>
      </c>
      <c r="N15" s="279"/>
    </row>
    <row r="16" spans="1:14" s="279" customFormat="1" ht="12.75" customHeight="1">
      <c r="A16" s="278"/>
      <c r="B16" s="280">
        <v>15</v>
      </c>
      <c r="C16" s="281" t="s">
        <v>183</v>
      </c>
      <c r="D16" s="281" t="s">
        <v>184</v>
      </c>
      <c r="E16" s="266">
        <v>0</v>
      </c>
      <c r="F16" s="286">
        <v>0.4857986111111111</v>
      </c>
      <c r="G16" s="298">
        <v>0.5919328703703703</v>
      </c>
      <c r="H16" s="298">
        <v>0.5940277777777777</v>
      </c>
      <c r="I16" s="286">
        <v>0.1082291666666666</v>
      </c>
      <c r="J16" s="282">
        <v>12.170119956379498</v>
      </c>
      <c r="K16" s="286">
        <v>0.002094907407407365</v>
      </c>
      <c r="L16" s="286">
        <v>0.0035069444444444375</v>
      </c>
      <c r="M16" s="286">
        <v>0.1981944444444444</v>
      </c>
      <c r="N16" s="25"/>
    </row>
    <row r="17" spans="1:14" s="279" customFormat="1" ht="12.75" customHeight="1">
      <c r="A17" s="278"/>
      <c r="B17" s="280">
        <v>13</v>
      </c>
      <c r="C17" s="281" t="s">
        <v>175</v>
      </c>
      <c r="D17" s="281" t="s">
        <v>146</v>
      </c>
      <c r="E17" s="266">
        <v>0</v>
      </c>
      <c r="F17" s="286">
        <v>0.4860879629629629</v>
      </c>
      <c r="G17" s="298">
        <v>0.5919212962962963</v>
      </c>
      <c r="H17" s="298">
        <v>0.5941550925925926</v>
      </c>
      <c r="I17" s="286">
        <v>0.10806712962962967</v>
      </c>
      <c r="J17" s="282">
        <v>12.204724409448819</v>
      </c>
      <c r="K17" s="286">
        <v>0.0022337962962962754</v>
      </c>
      <c r="L17" s="286">
        <v>0.004131944444444424</v>
      </c>
      <c r="M17" s="286">
        <v>0.19832175925925927</v>
      </c>
      <c r="N17" s="292"/>
    </row>
    <row r="18" spans="1:14" s="279" customFormat="1" ht="12.75" customHeight="1">
      <c r="A18" s="278"/>
      <c r="B18" s="280">
        <v>5</v>
      </c>
      <c r="C18" s="281" t="s">
        <v>176</v>
      </c>
      <c r="D18" s="281" t="s">
        <v>149</v>
      </c>
      <c r="E18" s="266">
        <v>0</v>
      </c>
      <c r="F18" s="286">
        <v>0.48863425925925924</v>
      </c>
      <c r="G18" s="298">
        <v>0.5917939814814815</v>
      </c>
      <c r="H18" s="299">
        <v>0.597824074074074</v>
      </c>
      <c r="I18" s="286">
        <v>0.10918981481481477</v>
      </c>
      <c r="J18" s="282">
        <v>12.521036687983845</v>
      </c>
      <c r="K18" s="286">
        <v>0.006030092592592462</v>
      </c>
      <c r="L18" s="286">
        <v>0.010289351851851702</v>
      </c>
      <c r="M18" s="286">
        <v>0.2019907407407407</v>
      </c>
      <c r="N18" s="292"/>
    </row>
    <row r="19" spans="1:14" s="292" customFormat="1" ht="12.75" customHeight="1">
      <c r="A19" s="290"/>
      <c r="B19" s="266">
        <v>4</v>
      </c>
      <c r="C19" s="267" t="s">
        <v>167</v>
      </c>
      <c r="D19" s="267" t="s">
        <v>122</v>
      </c>
      <c r="E19" s="266">
        <v>0</v>
      </c>
      <c r="F19" s="268">
        <v>0.49046296296296293</v>
      </c>
      <c r="G19" s="269">
        <v>0.5917129629629629</v>
      </c>
      <c r="H19" s="269">
        <v>0.5978356481481482</v>
      </c>
      <c r="I19" s="268">
        <v>0.10737268518518522</v>
      </c>
      <c r="J19" s="270">
        <v>12.757201646090534</v>
      </c>
      <c r="K19" s="268">
        <v>0.006122685185185217</v>
      </c>
      <c r="L19" s="268">
        <v>0.012187500000000018</v>
      </c>
      <c r="M19" s="268">
        <v>0.20200231481481484</v>
      </c>
      <c r="N19" s="160"/>
    </row>
    <row r="20" spans="1:14" s="292" customFormat="1" ht="12.75" customHeight="1">
      <c r="A20" s="290"/>
      <c r="B20" s="266">
        <v>18</v>
      </c>
      <c r="C20" s="267" t="s">
        <v>169</v>
      </c>
      <c r="D20" s="267" t="s">
        <v>128</v>
      </c>
      <c r="E20" s="266" t="s">
        <v>117</v>
      </c>
      <c r="F20" s="268">
        <v>0.4870601851851851</v>
      </c>
      <c r="G20" s="269">
        <v>0.5997685185185185</v>
      </c>
      <c r="H20" s="269">
        <v>0.6025</v>
      </c>
      <c r="I20" s="268">
        <v>0.11543981481481491</v>
      </c>
      <c r="J20" s="270">
        <v>11.460258780036968</v>
      </c>
      <c r="K20" s="268">
        <v>0.0027314814814815014</v>
      </c>
      <c r="L20" s="268">
        <v>0.0057870370370369795</v>
      </c>
      <c r="M20" s="268">
        <v>0.20666666666666672</v>
      </c>
      <c r="N20" s="160"/>
    </row>
    <row r="21" spans="1:13" s="25" customFormat="1" ht="12.75">
      <c r="A21" s="289"/>
      <c r="B21" s="280">
        <v>14</v>
      </c>
      <c r="C21" s="281" t="s">
        <v>178</v>
      </c>
      <c r="D21" s="281" t="s">
        <v>157</v>
      </c>
      <c r="E21" s="266" t="s">
        <v>117</v>
      </c>
      <c r="F21" s="286">
        <v>0.4862037037037037</v>
      </c>
      <c r="G21" s="298">
        <v>0.6039930555555556</v>
      </c>
      <c r="H21" s="298">
        <v>0.6050925925925926</v>
      </c>
      <c r="I21" s="286">
        <v>0.11888888888888893</v>
      </c>
      <c r="J21" s="282">
        <v>10.965903507909992</v>
      </c>
      <c r="K21" s="286">
        <v>0.0010995370370370239</v>
      </c>
      <c r="L21" s="286">
        <v>0.0030902777777778168</v>
      </c>
      <c r="M21" s="286">
        <v>0.2092592592592593</v>
      </c>
    </row>
    <row r="22" spans="1:13" s="25" customFormat="1" ht="12.75">
      <c r="A22" s="289"/>
      <c r="B22" s="280">
        <v>19</v>
      </c>
      <c r="C22" s="281" t="s">
        <v>181</v>
      </c>
      <c r="D22" s="281" t="s">
        <v>166</v>
      </c>
      <c r="E22" s="266" t="s">
        <v>117</v>
      </c>
      <c r="F22" s="286">
        <v>0.48575231481481485</v>
      </c>
      <c r="G22" s="298">
        <v>0.6</v>
      </c>
      <c r="H22" s="298">
        <v>0.6080208333333333</v>
      </c>
      <c r="I22" s="286">
        <v>0.1222685185185185</v>
      </c>
      <c r="J22" s="282">
        <v>11.305845405733969</v>
      </c>
      <c r="K22" s="286">
        <v>0.008020833333333366</v>
      </c>
      <c r="L22" s="286">
        <v>0.009745370370370432</v>
      </c>
      <c r="M22" s="286">
        <v>0.21218750000000003</v>
      </c>
    </row>
    <row r="23" spans="1:14" s="25" customFormat="1" ht="12.75">
      <c r="A23" s="290"/>
      <c r="B23" s="266">
        <v>16</v>
      </c>
      <c r="C23" s="267" t="s">
        <v>168</v>
      </c>
      <c r="D23" s="267" t="s">
        <v>125</v>
      </c>
      <c r="E23" s="266" t="s">
        <v>117</v>
      </c>
      <c r="F23" s="268">
        <v>0.48915509259259254</v>
      </c>
      <c r="G23" s="269">
        <v>0.6039814814814815</v>
      </c>
      <c r="H23" s="269">
        <v>0.6086111111111111</v>
      </c>
      <c r="I23" s="268">
        <v>0.11945601851851856</v>
      </c>
      <c r="J23" s="270">
        <v>11.248866041729665</v>
      </c>
      <c r="K23" s="268">
        <v>0.00462962962962965</v>
      </c>
      <c r="L23" s="268">
        <v>0.009502314814814838</v>
      </c>
      <c r="M23" s="268">
        <v>0.2127777777777778</v>
      </c>
      <c r="N23" s="160"/>
    </row>
    <row r="24" spans="1:14" s="25" customFormat="1" ht="12.75">
      <c r="A24" s="290"/>
      <c r="B24" s="304">
        <v>1</v>
      </c>
      <c r="C24" s="305" t="s">
        <v>182</v>
      </c>
      <c r="D24" s="305" t="s">
        <v>154</v>
      </c>
      <c r="E24" s="321">
        <v>0</v>
      </c>
      <c r="F24" s="286"/>
      <c r="G24" s="298"/>
      <c r="H24" s="298"/>
      <c r="I24" s="331" t="s">
        <v>188</v>
      </c>
      <c r="J24" s="282"/>
      <c r="K24" s="286"/>
      <c r="L24" s="286"/>
      <c r="M24" s="286"/>
      <c r="N24" s="308"/>
    </row>
    <row r="25" spans="1:14" s="25" customFormat="1" ht="12.75">
      <c r="A25" s="290"/>
      <c r="B25" s="319" t="s">
        <v>185</v>
      </c>
      <c r="C25" s="320" t="s">
        <v>171</v>
      </c>
      <c r="D25" s="320" t="s">
        <v>134</v>
      </c>
      <c r="E25" s="319">
        <v>0</v>
      </c>
      <c r="F25" s="268"/>
      <c r="G25" s="269"/>
      <c r="H25" s="269"/>
      <c r="I25" s="268"/>
      <c r="J25" s="270"/>
      <c r="K25" s="268"/>
      <c r="L25" s="268"/>
      <c r="M25" s="268"/>
      <c r="N25" s="277"/>
    </row>
    <row r="26" spans="1:14" s="25" customFormat="1" ht="12.75">
      <c r="A26" s="290"/>
      <c r="B26" s="319" t="s">
        <v>185</v>
      </c>
      <c r="C26" s="320" t="s">
        <v>172</v>
      </c>
      <c r="D26" s="320" t="s">
        <v>137</v>
      </c>
      <c r="E26" s="319">
        <v>0</v>
      </c>
      <c r="F26" s="268"/>
      <c r="G26" s="269"/>
      <c r="H26" s="269"/>
      <c r="I26" s="268"/>
      <c r="J26" s="270"/>
      <c r="K26" s="268"/>
      <c r="L26" s="268"/>
      <c r="M26" s="268"/>
      <c r="N26" s="279"/>
    </row>
    <row r="27" spans="1:13" s="25" customFormat="1" ht="12.75">
      <c r="A27" s="290"/>
      <c r="B27" s="311" t="s">
        <v>185</v>
      </c>
      <c r="C27" s="312" t="s">
        <v>180</v>
      </c>
      <c r="D27" s="312" t="s">
        <v>163</v>
      </c>
      <c r="E27" s="319">
        <v>0</v>
      </c>
      <c r="F27" s="286"/>
      <c r="G27" s="298"/>
      <c r="H27" s="298"/>
      <c r="I27" s="286"/>
      <c r="J27" s="282"/>
      <c r="K27" s="286"/>
      <c r="L27" s="286"/>
      <c r="M27" s="286"/>
    </row>
    <row r="28" spans="1:13" s="25" customFormat="1" ht="12.75">
      <c r="A28" s="290"/>
      <c r="B28" s="14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</row>
    <row r="29" spans="3:4" ht="12.75">
      <c r="C29" s="13"/>
      <c r="D29" s="13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>
        <v>0</v>
      </c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</sheetData>
  <sheetProtection/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0" r:id="rId1"/>
  <headerFooter alignWithMargins="0">
    <oddFooter>&amp;RM. Sánchez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5">
      <selection activeCell="O22" sqref="O22"/>
    </sheetView>
  </sheetViews>
  <sheetFormatPr defaultColWidth="11.421875" defaultRowHeight="12.75"/>
  <cols>
    <col min="1" max="1" width="3.421875" style="6" customWidth="1"/>
    <col min="2" max="2" width="5.421875" style="14" customWidth="1"/>
    <col min="3" max="3" width="25.421875" style="15" customWidth="1"/>
    <col min="4" max="4" width="21.8515625" style="14" customWidth="1"/>
    <col min="5" max="5" width="6.7109375" style="14" customWidth="1"/>
    <col min="6" max="7" width="7.7109375" style="14" customWidth="1"/>
    <col min="8" max="8" width="10.421875" style="14" customWidth="1"/>
    <col min="9" max="9" width="7.28125" style="14" customWidth="1"/>
    <col min="10" max="10" width="9.28125" style="14" customWidth="1"/>
    <col min="11" max="11" width="7.57421875" style="14" customWidth="1"/>
    <col min="12" max="12" width="7.8515625" style="14" customWidth="1"/>
    <col min="13" max="13" width="8.00390625" style="14" customWidth="1"/>
    <col min="14" max="14" width="13.00390625" style="14" customWidth="1"/>
    <col min="15" max="16384" width="11.421875" style="14" customWidth="1"/>
  </cols>
  <sheetData>
    <row r="1" spans="1:8" s="25" customFormat="1" ht="12.75">
      <c r="A1" s="25" t="s">
        <v>118</v>
      </c>
      <c r="C1" s="40"/>
      <c r="H1" s="40" t="s">
        <v>115</v>
      </c>
    </row>
    <row r="2" spans="1:10" s="41" customFormat="1" ht="12" customHeight="1">
      <c r="A2" s="25" t="s">
        <v>119</v>
      </c>
      <c r="C2" s="42"/>
      <c r="D2" s="42"/>
      <c r="E2" s="42"/>
      <c r="F2" s="42"/>
      <c r="G2" s="42"/>
      <c r="H2" s="138">
        <v>42623</v>
      </c>
      <c r="I2" s="42"/>
      <c r="J2" s="42"/>
    </row>
    <row r="3" spans="1:10" s="1" customFormat="1" ht="9.75" customHeight="1">
      <c r="A3" s="44" t="s">
        <v>83</v>
      </c>
      <c r="C3" s="2"/>
      <c r="D3" s="3"/>
      <c r="E3" s="3"/>
      <c r="F3" s="3"/>
      <c r="G3" s="7">
        <v>0.375</v>
      </c>
      <c r="J3" s="4"/>
    </row>
    <row r="4" spans="1:10" s="1" customFormat="1" ht="9.75" customHeight="1">
      <c r="A4" s="44" t="s">
        <v>84</v>
      </c>
      <c r="C4" s="2"/>
      <c r="G4" s="7">
        <v>0.020833333333333332</v>
      </c>
      <c r="H4" s="7">
        <v>0.020833333333333332</v>
      </c>
      <c r="I4" s="123">
        <v>0</v>
      </c>
      <c r="J4" s="124"/>
    </row>
    <row r="5" spans="1:7" s="1" customFormat="1" ht="6" customHeight="1">
      <c r="A5" s="5"/>
      <c r="C5" s="2"/>
      <c r="G5" s="163"/>
    </row>
    <row r="6" spans="1:13" s="1" customFormat="1" ht="9" customHeight="1">
      <c r="A6" s="19"/>
      <c r="B6" s="26"/>
      <c r="C6" s="26"/>
      <c r="D6" s="27"/>
      <c r="E6" s="27"/>
      <c r="F6" s="161"/>
      <c r="G6" s="162"/>
      <c r="H6" s="20"/>
      <c r="I6" s="20" t="s">
        <v>105</v>
      </c>
      <c r="J6" s="18"/>
      <c r="K6" s="34"/>
      <c r="L6" s="21"/>
      <c r="M6" s="21"/>
    </row>
    <row r="7" spans="1:13" s="1" customFormat="1" ht="9" customHeight="1">
      <c r="A7" s="19"/>
      <c r="B7" s="28" t="s">
        <v>86</v>
      </c>
      <c r="C7" s="28" t="s">
        <v>87</v>
      </c>
      <c r="D7" s="28" t="s">
        <v>88</v>
      </c>
      <c r="E7" s="28" t="s">
        <v>89</v>
      </c>
      <c r="F7" s="165"/>
      <c r="G7" s="164"/>
      <c r="H7" s="32"/>
      <c r="I7" s="33">
        <v>24.5</v>
      </c>
      <c r="J7" s="32" t="s">
        <v>90</v>
      </c>
      <c r="K7" s="35"/>
      <c r="L7" s="17"/>
      <c r="M7" s="17"/>
    </row>
    <row r="8" spans="1:13" s="1" customFormat="1" ht="9" customHeight="1">
      <c r="A8" s="19"/>
      <c r="B8" s="28"/>
      <c r="C8" s="28"/>
      <c r="D8" s="28"/>
      <c r="E8" s="28"/>
      <c r="F8" s="39" t="s">
        <v>100</v>
      </c>
      <c r="G8" s="39" t="s">
        <v>91</v>
      </c>
      <c r="H8" s="36" t="s">
        <v>92</v>
      </c>
      <c r="I8" s="36" t="s">
        <v>93</v>
      </c>
      <c r="J8" s="36" t="s">
        <v>94</v>
      </c>
      <c r="K8" s="36" t="s">
        <v>95</v>
      </c>
      <c r="L8" s="36" t="s">
        <v>101</v>
      </c>
      <c r="M8" s="140" t="s">
        <v>93</v>
      </c>
    </row>
    <row r="9" spans="1:13" s="1" customFormat="1" ht="9" customHeight="1">
      <c r="A9" s="19"/>
      <c r="B9" s="29"/>
      <c r="C9" s="29"/>
      <c r="D9" s="29"/>
      <c r="E9" s="29"/>
      <c r="F9" s="29"/>
      <c r="G9" s="37" t="s">
        <v>96</v>
      </c>
      <c r="H9" s="37" t="s">
        <v>96</v>
      </c>
      <c r="I9" s="37" t="s">
        <v>96</v>
      </c>
      <c r="J9" s="37" t="s">
        <v>106</v>
      </c>
      <c r="K9" s="37" t="s">
        <v>107</v>
      </c>
      <c r="L9" s="37" t="s">
        <v>108</v>
      </c>
      <c r="M9" s="141" t="s">
        <v>104</v>
      </c>
    </row>
    <row r="10" spans="1:13" s="1" customFormat="1" ht="2.25" customHeight="1">
      <c r="A10" s="19"/>
      <c r="B10" s="9"/>
      <c r="C10" s="9"/>
      <c r="D10" s="10"/>
      <c r="E10" s="10"/>
      <c r="F10" s="10"/>
      <c r="G10" s="11"/>
      <c r="H10" s="11"/>
      <c r="I10" s="11"/>
      <c r="J10" s="11"/>
      <c r="M10" s="159"/>
    </row>
    <row r="11" spans="1:14" s="292" customFormat="1" ht="12.75">
      <c r="A11" s="290"/>
      <c r="B11" s="259">
        <v>3</v>
      </c>
      <c r="C11" s="260" t="s">
        <v>177</v>
      </c>
      <c r="D11" s="260" t="s">
        <v>152</v>
      </c>
      <c r="E11" s="271">
        <v>0</v>
      </c>
      <c r="F11" s="143">
        <v>0.5812268518518519</v>
      </c>
      <c r="G11" s="272">
        <v>0.6695486111111112</v>
      </c>
      <c r="H11" s="272">
        <v>0.6708333333333334</v>
      </c>
      <c r="I11" s="143">
        <v>0.08960648148148154</v>
      </c>
      <c r="J11" s="261">
        <v>11.558118202070501</v>
      </c>
      <c r="K11" s="143">
        <v>0.001284722222222201</v>
      </c>
      <c r="L11" s="143">
        <v>0.0035879629629630427</v>
      </c>
      <c r="M11" s="143">
        <v>0.2541666666666667</v>
      </c>
      <c r="N11" s="297"/>
    </row>
    <row r="12" spans="1:14" s="292" customFormat="1" ht="12.75">
      <c r="A12" s="290"/>
      <c r="B12" s="259">
        <v>7</v>
      </c>
      <c r="C12" s="260" t="s">
        <v>179</v>
      </c>
      <c r="D12" s="260" t="s">
        <v>160</v>
      </c>
      <c r="E12" s="271">
        <v>0</v>
      </c>
      <c r="F12" s="143">
        <v>0.5804282407407408</v>
      </c>
      <c r="G12" s="272">
        <v>0.669537037037037</v>
      </c>
      <c r="H12" s="272">
        <v>0.6708564814814815</v>
      </c>
      <c r="I12" s="143">
        <v>0.09042824074074063</v>
      </c>
      <c r="J12" s="261">
        <v>11.456033251071569</v>
      </c>
      <c r="K12" s="143">
        <v>0.0013194444444444287</v>
      </c>
      <c r="L12" s="143">
        <v>0.0028819444444445064</v>
      </c>
      <c r="M12" s="143">
        <v>0.2541898148148148</v>
      </c>
      <c r="N12" s="25"/>
    </row>
    <row r="13" spans="1:14" s="292" customFormat="1" ht="11.25">
      <c r="A13" s="290"/>
      <c r="B13" s="259">
        <v>10</v>
      </c>
      <c r="C13" s="260" t="s">
        <v>173</v>
      </c>
      <c r="D13" s="260" t="s">
        <v>140</v>
      </c>
      <c r="E13" s="271" t="s">
        <v>117</v>
      </c>
      <c r="F13" s="143">
        <v>0.6033796296296297</v>
      </c>
      <c r="G13" s="272">
        <v>0.6956481481481481</v>
      </c>
      <c r="H13" s="272">
        <v>0.7034953703703705</v>
      </c>
      <c r="I13" s="143">
        <v>0.10011574074074081</v>
      </c>
      <c r="J13" s="261">
        <v>11.063723030607125</v>
      </c>
      <c r="K13" s="143">
        <v>0.007847222222222339</v>
      </c>
      <c r="L13" s="143">
        <v>0.011562500000000142</v>
      </c>
      <c r="M13" s="143">
        <v>0.2868287037037038</v>
      </c>
      <c r="N13" s="293"/>
    </row>
    <row r="14" spans="1:14" s="292" customFormat="1" ht="11.25">
      <c r="A14" s="290"/>
      <c r="B14" s="259">
        <v>2</v>
      </c>
      <c r="C14" s="260" t="s">
        <v>170</v>
      </c>
      <c r="D14" s="260" t="s">
        <v>131</v>
      </c>
      <c r="E14" s="271">
        <v>0</v>
      </c>
      <c r="F14" s="143">
        <v>0.6022222222222222</v>
      </c>
      <c r="G14" s="272">
        <v>0.702662037037037</v>
      </c>
      <c r="H14" s="272">
        <v>0.7038657407407407</v>
      </c>
      <c r="I14" s="143">
        <v>0.1016435185185185</v>
      </c>
      <c r="J14" s="261">
        <v>10.163632173311823</v>
      </c>
      <c r="K14" s="143">
        <v>0.0012037037037037068</v>
      </c>
      <c r="L14" s="143">
        <v>0.0037384259259259367</v>
      </c>
      <c r="M14" s="143">
        <v>0.287199074074074</v>
      </c>
      <c r="N14" s="291"/>
    </row>
    <row r="15" spans="1:14" s="292" customFormat="1" ht="11.25">
      <c r="A15" s="290"/>
      <c r="B15" s="259">
        <v>12</v>
      </c>
      <c r="C15" s="260" t="s">
        <v>174</v>
      </c>
      <c r="D15" s="260" t="s">
        <v>143</v>
      </c>
      <c r="E15" s="271" t="s">
        <v>117</v>
      </c>
      <c r="F15" s="143">
        <v>0.6030787037037038</v>
      </c>
      <c r="G15" s="272">
        <v>0.7026388888888889</v>
      </c>
      <c r="H15" s="272">
        <v>0.7038888888888889</v>
      </c>
      <c r="I15" s="143">
        <v>0.10081018518518514</v>
      </c>
      <c r="J15" s="261">
        <v>10.253429435015113</v>
      </c>
      <c r="K15" s="143">
        <v>0.0012499999999999734</v>
      </c>
      <c r="L15" s="143">
        <v>0.0058333333333333015</v>
      </c>
      <c r="M15" s="143">
        <v>0.2872222222222222</v>
      </c>
      <c r="N15" s="296"/>
    </row>
    <row r="16" spans="1:14" s="296" customFormat="1" ht="12.75">
      <c r="A16" s="294"/>
      <c r="B16" s="259">
        <v>15</v>
      </c>
      <c r="C16" s="260" t="s">
        <v>183</v>
      </c>
      <c r="D16" s="260" t="s">
        <v>184</v>
      </c>
      <c r="E16" s="271">
        <v>0</v>
      </c>
      <c r="F16" s="143">
        <v>0.6148611111111111</v>
      </c>
      <c r="G16" s="272">
        <v>0.6904166666666667</v>
      </c>
      <c r="H16" s="272">
        <v>0.7041898148148148</v>
      </c>
      <c r="I16" s="143">
        <v>0.08932870370370372</v>
      </c>
      <c r="J16" s="261">
        <v>13.511029411764707</v>
      </c>
      <c r="K16" s="143">
        <v>0.013773148148148118</v>
      </c>
      <c r="L16" s="143">
        <v>0.017280092592592555</v>
      </c>
      <c r="M16" s="143">
        <v>0.2875231481481481</v>
      </c>
      <c r="N16" s="25"/>
    </row>
    <row r="17" spans="1:13" s="292" customFormat="1" ht="11.25">
      <c r="A17" s="290"/>
      <c r="B17" s="259">
        <v>13</v>
      </c>
      <c r="C17" s="260" t="s">
        <v>175</v>
      </c>
      <c r="D17" s="260" t="s">
        <v>146</v>
      </c>
      <c r="E17" s="271">
        <v>0</v>
      </c>
      <c r="F17" s="143">
        <v>0.614988425925926</v>
      </c>
      <c r="G17" s="272">
        <v>0.7026851851851852</v>
      </c>
      <c r="H17" s="272">
        <v>0.7055208333333334</v>
      </c>
      <c r="I17" s="143">
        <v>0.09053240740740742</v>
      </c>
      <c r="J17" s="261">
        <v>11.640490959482644</v>
      </c>
      <c r="K17" s="143">
        <v>0.0028356481481481843</v>
      </c>
      <c r="L17" s="143">
        <v>0.0069675925925926085</v>
      </c>
      <c r="M17" s="143">
        <v>0.2888541666666667</v>
      </c>
    </row>
    <row r="18" spans="1:14" s="296" customFormat="1" ht="12.75">
      <c r="A18" s="294"/>
      <c r="B18" s="259">
        <v>14</v>
      </c>
      <c r="C18" s="260" t="s">
        <v>178</v>
      </c>
      <c r="D18" s="260" t="s">
        <v>157</v>
      </c>
      <c r="E18" s="271" t="s">
        <v>117</v>
      </c>
      <c r="F18" s="143">
        <v>0.625925925925926</v>
      </c>
      <c r="G18" s="272">
        <v>0.7251157407407408</v>
      </c>
      <c r="H18" s="272">
        <v>0.7270023148148148</v>
      </c>
      <c r="I18" s="143">
        <v>0.10107638888888881</v>
      </c>
      <c r="J18" s="261">
        <v>10.29171528588098</v>
      </c>
      <c r="K18" s="143">
        <v>0.001886574074073999</v>
      </c>
      <c r="L18" s="143">
        <v>0.004976851851851816</v>
      </c>
      <c r="M18" s="143">
        <v>0.3103356481481481</v>
      </c>
      <c r="N18" s="25"/>
    </row>
    <row r="19" spans="1:14" s="292" customFormat="1" ht="11.25">
      <c r="A19" s="290"/>
      <c r="B19" s="259">
        <v>5</v>
      </c>
      <c r="C19" s="260" t="s">
        <v>176</v>
      </c>
      <c r="D19" s="260" t="s">
        <v>149</v>
      </c>
      <c r="E19" s="271">
        <v>0</v>
      </c>
      <c r="F19" s="143">
        <v>0.6186574074074074</v>
      </c>
      <c r="G19" s="272">
        <v>0.7241319444444444</v>
      </c>
      <c r="H19" s="272">
        <v>0.7301157407407407</v>
      </c>
      <c r="I19" s="143">
        <v>0.11145833333333333</v>
      </c>
      <c r="J19" s="261">
        <v>9.678481290464171</v>
      </c>
      <c r="K19" s="143">
        <v>0.0059837962962963065</v>
      </c>
      <c r="L19" s="143">
        <v>0.01627314814814801</v>
      </c>
      <c r="M19" s="143">
        <v>0.313449074074074</v>
      </c>
      <c r="N19" s="296"/>
    </row>
    <row r="20" spans="1:14" s="296" customFormat="1" ht="11.25">
      <c r="A20" s="294"/>
      <c r="B20" s="259">
        <v>4</v>
      </c>
      <c r="C20" s="260" t="s">
        <v>167</v>
      </c>
      <c r="D20" s="260" t="s">
        <v>122</v>
      </c>
      <c r="E20" s="271">
        <v>0</v>
      </c>
      <c r="F20" s="143">
        <v>0.6186689814814815</v>
      </c>
      <c r="G20" s="272">
        <v>0.7241666666666666</v>
      </c>
      <c r="H20" s="272">
        <v>0.7301273148148147</v>
      </c>
      <c r="I20" s="143">
        <v>0.11145833333333321</v>
      </c>
      <c r="J20" s="261">
        <v>9.676357652221613</v>
      </c>
      <c r="K20" s="143">
        <v>0.005960648148148118</v>
      </c>
      <c r="L20" s="143">
        <v>0.018148148148148135</v>
      </c>
      <c r="M20" s="143">
        <v>0.31346064814814806</v>
      </c>
      <c r="N20" s="291"/>
    </row>
    <row r="21" spans="1:14" s="25" customFormat="1" ht="12.75">
      <c r="A21" s="289"/>
      <c r="B21" s="259">
        <v>18</v>
      </c>
      <c r="C21" s="260" t="s">
        <v>169</v>
      </c>
      <c r="D21" s="260" t="s">
        <v>128</v>
      </c>
      <c r="E21" s="271" t="s">
        <v>117</v>
      </c>
      <c r="F21" s="143">
        <v>0.6233333333333334</v>
      </c>
      <c r="G21" s="272">
        <v>0.7287037037037036</v>
      </c>
      <c r="H21" s="272">
        <v>0.7307407407407407</v>
      </c>
      <c r="I21" s="143">
        <v>0.10740740740740728</v>
      </c>
      <c r="J21" s="261">
        <v>9.68804920913884</v>
      </c>
      <c r="K21" s="143">
        <v>0.0020370370370370594</v>
      </c>
      <c r="L21" s="143">
        <v>0.007824074074074039</v>
      </c>
      <c r="M21" s="143">
        <v>0.314074074074074</v>
      </c>
      <c r="N21" s="291"/>
    </row>
    <row r="22" spans="1:13" s="25" customFormat="1" ht="12.75">
      <c r="A22" s="289"/>
      <c r="B22" s="259">
        <v>19</v>
      </c>
      <c r="C22" s="260" t="s">
        <v>181</v>
      </c>
      <c r="D22" s="260" t="s">
        <v>166</v>
      </c>
      <c r="E22" s="271" t="s">
        <v>117</v>
      </c>
      <c r="F22" s="143">
        <v>0.6288541666666667</v>
      </c>
      <c r="G22" s="272">
        <v>0.7314004629629629</v>
      </c>
      <c r="H22" s="272">
        <v>0.7340509259259259</v>
      </c>
      <c r="I22" s="143">
        <v>0.1051967592592592</v>
      </c>
      <c r="J22" s="261">
        <v>9.954853273137697</v>
      </c>
      <c r="K22" s="143">
        <v>0.002650462962963007</v>
      </c>
      <c r="L22" s="143">
        <v>0.01239583333333344</v>
      </c>
      <c r="M22" s="143">
        <v>0.3173842592592592</v>
      </c>
    </row>
    <row r="23" spans="1:14" s="25" customFormat="1" ht="12.75">
      <c r="A23" s="290"/>
      <c r="B23" s="259">
        <v>16</v>
      </c>
      <c r="C23" s="260" t="s">
        <v>168</v>
      </c>
      <c r="D23" s="260" t="s">
        <v>125</v>
      </c>
      <c r="E23" s="271" t="s">
        <v>117</v>
      </c>
      <c r="F23" s="143">
        <v>0.6294444444444445</v>
      </c>
      <c r="G23" s="272">
        <v>0.7341435185185184</v>
      </c>
      <c r="H23" s="272">
        <v>0.7362500000000001</v>
      </c>
      <c r="I23" s="143">
        <v>0.1068055555555556</v>
      </c>
      <c r="J23" s="261">
        <v>9.750165819146584</v>
      </c>
      <c r="K23" s="143">
        <v>0.0021064814814816257</v>
      </c>
      <c r="L23" s="143">
        <v>0.011608796296296464</v>
      </c>
      <c r="M23" s="143">
        <v>0.3195833333333334</v>
      </c>
      <c r="N23" s="291"/>
    </row>
    <row r="24" spans="1:14" s="25" customFormat="1" ht="12.75">
      <c r="A24" s="290"/>
      <c r="B24" s="304">
        <v>1</v>
      </c>
      <c r="C24" s="305" t="s">
        <v>182</v>
      </c>
      <c r="D24" s="305" t="s">
        <v>154</v>
      </c>
      <c r="E24" s="314">
        <v>0</v>
      </c>
      <c r="F24" s="307">
        <v>0.020833333333333332</v>
      </c>
      <c r="G24" s="315"/>
      <c r="H24" s="315"/>
      <c r="I24" s="307"/>
      <c r="J24" s="332" t="s">
        <v>188</v>
      </c>
      <c r="K24" s="307"/>
      <c r="L24" s="307"/>
      <c r="M24" s="307"/>
      <c r="N24" s="316"/>
    </row>
    <row r="25" spans="1:14" s="25" customFormat="1" ht="12.75">
      <c r="A25" s="290"/>
      <c r="B25" s="311" t="s">
        <v>185</v>
      </c>
      <c r="C25" s="312" t="s">
        <v>171</v>
      </c>
      <c r="D25" s="312" t="s">
        <v>134</v>
      </c>
      <c r="E25" s="317">
        <v>0</v>
      </c>
      <c r="F25" s="318">
        <v>0.020833333333333332</v>
      </c>
      <c r="G25" s="272"/>
      <c r="H25" s="272"/>
      <c r="I25" s="143"/>
      <c r="J25" s="261"/>
      <c r="K25" s="143"/>
      <c r="L25" s="143"/>
      <c r="M25" s="143"/>
      <c r="N25" s="293"/>
    </row>
    <row r="26" spans="1:14" s="25" customFormat="1" ht="12.75">
      <c r="A26" s="290"/>
      <c r="B26" s="311" t="s">
        <v>185</v>
      </c>
      <c r="C26" s="312" t="s">
        <v>172</v>
      </c>
      <c r="D26" s="312" t="s">
        <v>137</v>
      </c>
      <c r="E26" s="317">
        <v>0</v>
      </c>
      <c r="F26" s="318">
        <v>0.020833333333333332</v>
      </c>
      <c r="G26" s="272"/>
      <c r="H26" s="272"/>
      <c r="I26" s="143"/>
      <c r="J26" s="261"/>
      <c r="K26" s="143"/>
      <c r="L26" s="143"/>
      <c r="M26" s="143"/>
      <c r="N26" s="295"/>
    </row>
    <row r="27" spans="1:13" s="25" customFormat="1" ht="12.75">
      <c r="A27" s="290"/>
      <c r="B27" s="311" t="s">
        <v>185</v>
      </c>
      <c r="C27" s="312" t="s">
        <v>180</v>
      </c>
      <c r="D27" s="312" t="s">
        <v>163</v>
      </c>
      <c r="E27" s="317">
        <v>0</v>
      </c>
      <c r="F27" s="318">
        <v>0.020833333333333332</v>
      </c>
      <c r="G27" s="272"/>
      <c r="H27" s="272"/>
      <c r="I27" s="143"/>
      <c r="J27" s="261"/>
      <c r="K27" s="143"/>
      <c r="L27" s="143"/>
      <c r="M27" s="143"/>
    </row>
    <row r="28" s="25" customFormat="1" ht="12.75">
      <c r="A28" s="290"/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scale="78" r:id="rId1"/>
  <headerFooter alignWithMargins="0">
    <oddFooter>&amp;RM. Sánchez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4">
      <selection activeCell="K29" sqref="K29"/>
    </sheetView>
  </sheetViews>
  <sheetFormatPr defaultColWidth="11.421875" defaultRowHeight="12.75"/>
  <cols>
    <col min="1" max="1" width="3.421875" style="6" customWidth="1"/>
    <col min="2" max="2" width="5.57421875" style="14" customWidth="1"/>
    <col min="3" max="3" width="26.57421875" style="15" customWidth="1"/>
    <col min="4" max="4" width="20.00390625" style="14" customWidth="1"/>
    <col min="5" max="5" width="8.421875" style="14" customWidth="1"/>
    <col min="6" max="6" width="6.8515625" style="14" customWidth="1"/>
    <col min="7" max="7" width="7.7109375" style="14" customWidth="1"/>
    <col min="8" max="8" width="7.57421875" style="14" customWidth="1"/>
    <col min="9" max="9" width="7.7109375" style="14" customWidth="1"/>
    <col min="10" max="10" width="15.28125" style="14" customWidth="1"/>
    <col min="11" max="11" width="14.28125" style="14" customWidth="1"/>
    <col min="12" max="16384" width="11.421875" style="14" customWidth="1"/>
  </cols>
  <sheetData>
    <row r="1" spans="1:9" s="25" customFormat="1" ht="12.75">
      <c r="A1" s="144" t="s">
        <v>118</v>
      </c>
      <c r="B1" s="144"/>
      <c r="C1" s="145"/>
      <c r="D1" s="144"/>
      <c r="E1" s="144" t="s">
        <v>115</v>
      </c>
      <c r="F1" s="144"/>
      <c r="G1" s="144"/>
      <c r="H1" s="144"/>
      <c r="I1" s="144"/>
    </row>
    <row r="2" spans="1:9" s="41" customFormat="1" ht="15">
      <c r="A2" s="144" t="s">
        <v>119</v>
      </c>
      <c r="B2" s="146"/>
      <c r="C2" s="147"/>
      <c r="D2" s="147"/>
      <c r="E2" s="148">
        <v>42623</v>
      </c>
      <c r="F2" s="146"/>
      <c r="G2" s="147"/>
      <c r="H2" s="147" t="s">
        <v>109</v>
      </c>
      <c r="I2" s="149">
        <v>80</v>
      </c>
    </row>
    <row r="3" spans="1:9" s="1" customFormat="1" ht="14.25">
      <c r="A3" s="150" t="s">
        <v>83</v>
      </c>
      <c r="B3" s="151"/>
      <c r="C3" s="152"/>
      <c r="D3" s="153"/>
      <c r="E3" s="153"/>
      <c r="F3" s="154">
        <v>0.375</v>
      </c>
      <c r="G3" s="151"/>
      <c r="H3" s="151"/>
      <c r="I3" s="155"/>
    </row>
    <row r="4" spans="1:9" s="1" customFormat="1" ht="14.25">
      <c r="A4" s="150" t="s">
        <v>84</v>
      </c>
      <c r="B4" s="151"/>
      <c r="C4" s="152"/>
      <c r="D4" s="151"/>
      <c r="E4" s="151"/>
      <c r="F4" s="154">
        <v>0.020833333333333332</v>
      </c>
      <c r="G4" s="154">
        <v>0.020833333333333332</v>
      </c>
      <c r="H4" s="154">
        <v>0</v>
      </c>
      <c r="I4" s="151"/>
    </row>
    <row r="5" spans="1:9" s="1" customFormat="1" ht="6" customHeight="1">
      <c r="A5" s="5"/>
      <c r="C5" s="2"/>
      <c r="I5" s="21"/>
    </row>
    <row r="6" spans="1:9" s="1" customFormat="1" ht="9" customHeight="1">
      <c r="A6" s="19"/>
      <c r="B6" s="26"/>
      <c r="C6" s="26"/>
      <c r="D6" s="27"/>
      <c r="E6" s="27"/>
      <c r="F6" s="38" t="s">
        <v>94</v>
      </c>
      <c r="G6" s="23"/>
      <c r="H6" s="8" t="s">
        <v>110</v>
      </c>
      <c r="I6" s="21"/>
    </row>
    <row r="7" spans="1:9" s="1" customFormat="1" ht="9" customHeight="1">
      <c r="A7" s="19"/>
      <c r="B7" s="28" t="s">
        <v>86</v>
      </c>
      <c r="C7" s="28" t="s">
        <v>87</v>
      </c>
      <c r="D7" s="28" t="s">
        <v>88</v>
      </c>
      <c r="E7" s="28" t="s">
        <v>89</v>
      </c>
      <c r="F7" s="39" t="s">
        <v>111</v>
      </c>
      <c r="G7" s="22"/>
      <c r="H7" s="24"/>
      <c r="I7" s="157"/>
    </row>
    <row r="8" spans="1:9" s="1" customFormat="1" ht="9" customHeight="1">
      <c r="A8" s="19"/>
      <c r="B8" s="28"/>
      <c r="C8" s="28"/>
      <c r="D8" s="28"/>
      <c r="E8" s="28"/>
      <c r="F8" s="39" t="s">
        <v>112</v>
      </c>
      <c r="G8" s="140" t="s">
        <v>93</v>
      </c>
      <c r="H8" s="156" t="s">
        <v>95</v>
      </c>
      <c r="I8" s="36" t="s">
        <v>93</v>
      </c>
    </row>
    <row r="9" spans="1:9" s="1" customFormat="1" ht="9" customHeight="1">
      <c r="A9" s="19"/>
      <c r="B9" s="29"/>
      <c r="C9" s="29"/>
      <c r="D9" s="29"/>
      <c r="E9" s="29"/>
      <c r="F9" s="37" t="s">
        <v>113</v>
      </c>
      <c r="G9" s="141" t="s">
        <v>104</v>
      </c>
      <c r="H9" s="37"/>
      <c r="I9" s="158" t="s">
        <v>114</v>
      </c>
    </row>
    <row r="10" spans="1:9" s="1" customFormat="1" ht="2.25" customHeight="1">
      <c r="A10" s="19"/>
      <c r="B10" s="9"/>
      <c r="C10" s="9"/>
      <c r="D10" s="10"/>
      <c r="E10" s="10"/>
      <c r="F10" s="11"/>
      <c r="G10" s="142"/>
      <c r="H10" s="12"/>
      <c r="I10" s="43">
        <v>0.2953124999999999</v>
      </c>
    </row>
    <row r="11" spans="1:11" s="159" customFormat="1" ht="12.75">
      <c r="A11" s="285">
        <v>1</v>
      </c>
      <c r="B11" s="280">
        <v>3</v>
      </c>
      <c r="C11" s="281" t="s">
        <v>177</v>
      </c>
      <c r="D11" s="281" t="s">
        <v>152</v>
      </c>
      <c r="E11" s="280">
        <v>0</v>
      </c>
      <c r="F11" s="282">
        <v>13.302540415704389</v>
      </c>
      <c r="G11" s="286">
        <v>0.2541666666666667</v>
      </c>
      <c r="H11" s="286">
        <v>0.0035879629629630427</v>
      </c>
      <c r="I11" s="286">
        <v>0.25057870370370366</v>
      </c>
      <c r="J11" s="25"/>
      <c r="K11" s="287"/>
    </row>
    <row r="12" spans="1:11" s="159" customFormat="1" ht="12.75">
      <c r="A12" s="285">
        <v>2</v>
      </c>
      <c r="B12" s="280">
        <v>7</v>
      </c>
      <c r="C12" s="281" t="s">
        <v>179</v>
      </c>
      <c r="D12" s="281" t="s">
        <v>160</v>
      </c>
      <c r="E12" s="280">
        <v>0</v>
      </c>
      <c r="F12" s="282">
        <v>13.263943259798278</v>
      </c>
      <c r="G12" s="286">
        <v>0.2541898148148148</v>
      </c>
      <c r="H12" s="286">
        <v>0.0028819444444445064</v>
      </c>
      <c r="I12" s="286">
        <v>0.2513078703703703</v>
      </c>
      <c r="J12" s="25"/>
      <c r="K12" s="287"/>
    </row>
    <row r="13" spans="1:11" s="159" customFormat="1" ht="12.75">
      <c r="A13" s="285">
        <v>3</v>
      </c>
      <c r="B13" s="280">
        <v>10</v>
      </c>
      <c r="C13" s="281" t="s">
        <v>173</v>
      </c>
      <c r="D13" s="281" t="s">
        <v>140</v>
      </c>
      <c r="E13" s="280" t="s">
        <v>117</v>
      </c>
      <c r="F13" s="282">
        <v>12.109489971828618</v>
      </c>
      <c r="G13" s="286">
        <v>0.2868287037037038</v>
      </c>
      <c r="H13" s="286">
        <v>0.011562500000000142</v>
      </c>
      <c r="I13" s="286">
        <v>0.27526620370370364</v>
      </c>
      <c r="J13" s="288"/>
      <c r="K13" s="287"/>
    </row>
    <row r="14" spans="1:11" s="159" customFormat="1" ht="12.75">
      <c r="A14" s="285"/>
      <c r="B14" s="280">
        <v>2</v>
      </c>
      <c r="C14" s="281" t="s">
        <v>170</v>
      </c>
      <c r="D14" s="281" t="s">
        <v>131</v>
      </c>
      <c r="E14" s="280">
        <v>0</v>
      </c>
      <c r="F14" s="282">
        <v>11.759421828426769</v>
      </c>
      <c r="G14" s="286">
        <v>0.287199074074074</v>
      </c>
      <c r="H14" s="286">
        <v>0.0037384259259259367</v>
      </c>
      <c r="I14" s="286">
        <v>0.2834606481481481</v>
      </c>
      <c r="J14" s="287"/>
      <c r="K14" s="287"/>
    </row>
    <row r="15" spans="1:10" s="159" customFormat="1" ht="12.75">
      <c r="A15" s="285"/>
      <c r="B15" s="280">
        <v>12</v>
      </c>
      <c r="C15" s="281" t="s">
        <v>174</v>
      </c>
      <c r="D15" s="281" t="s">
        <v>143</v>
      </c>
      <c r="E15" s="280" t="s">
        <v>117</v>
      </c>
      <c r="F15" s="282">
        <v>11.846001974333662</v>
      </c>
      <c r="G15" s="286">
        <v>0.2872222222222222</v>
      </c>
      <c r="H15" s="286">
        <v>0.0058333333333333015</v>
      </c>
      <c r="I15" s="286">
        <v>0.2813888888888889</v>
      </c>
      <c r="J15" s="287"/>
    </row>
    <row r="16" spans="1:10" s="159" customFormat="1" ht="12.75">
      <c r="A16" s="285"/>
      <c r="B16" s="280">
        <v>15</v>
      </c>
      <c r="C16" s="281" t="s">
        <v>183</v>
      </c>
      <c r="D16" s="281" t="s">
        <v>184</v>
      </c>
      <c r="E16" s="280">
        <v>0</v>
      </c>
      <c r="F16" s="282">
        <v>12.334575356546319</v>
      </c>
      <c r="G16" s="286">
        <v>0.2875231481481481</v>
      </c>
      <c r="H16" s="286">
        <v>0.017280092592592555</v>
      </c>
      <c r="I16" s="286">
        <v>0.27024305555555556</v>
      </c>
      <c r="J16" s="25"/>
    </row>
    <row r="17" spans="1:9" s="159" customFormat="1" ht="12.75">
      <c r="A17" s="285"/>
      <c r="B17" s="280">
        <v>13</v>
      </c>
      <c r="C17" s="281" t="s">
        <v>175</v>
      </c>
      <c r="D17" s="281" t="s">
        <v>146</v>
      </c>
      <c r="E17" s="280">
        <v>0</v>
      </c>
      <c r="F17" s="282">
        <v>11.825087251077807</v>
      </c>
      <c r="G17" s="286">
        <v>0.2888541666666667</v>
      </c>
      <c r="H17" s="286">
        <v>0.0069675925925926085</v>
      </c>
      <c r="I17" s="286">
        <v>0.2818865740740741</v>
      </c>
    </row>
    <row r="18" spans="1:10" s="159" customFormat="1" ht="12.75">
      <c r="A18" s="285"/>
      <c r="B18" s="280">
        <v>14</v>
      </c>
      <c r="C18" s="281" t="s">
        <v>178</v>
      </c>
      <c r="D18" s="281" t="s">
        <v>157</v>
      </c>
      <c r="E18" s="280" t="s">
        <v>117</v>
      </c>
      <c r="F18" s="282">
        <v>10.916120228935299</v>
      </c>
      <c r="G18" s="286">
        <v>0.3103356481481481</v>
      </c>
      <c r="H18" s="286">
        <v>0.004976851851851816</v>
      </c>
      <c r="I18" s="286">
        <v>0.3053587962962963</v>
      </c>
      <c r="J18" s="25"/>
    </row>
    <row r="19" spans="1:9" s="159" customFormat="1" ht="12.75">
      <c r="A19" s="285"/>
      <c r="B19" s="280">
        <v>5</v>
      </c>
      <c r="C19" s="281" t="s">
        <v>176</v>
      </c>
      <c r="D19" s="281" t="s">
        <v>149</v>
      </c>
      <c r="E19" s="280">
        <v>0</v>
      </c>
      <c r="F19" s="282">
        <v>11.216700420626266</v>
      </c>
      <c r="G19" s="286">
        <v>0.313449074074074</v>
      </c>
      <c r="H19" s="286">
        <v>0.01627314814814801</v>
      </c>
      <c r="I19" s="286">
        <v>0.297175925925926</v>
      </c>
    </row>
    <row r="20" spans="1:10" s="159" customFormat="1" ht="12.75">
      <c r="A20" s="285"/>
      <c r="B20" s="280">
        <v>4</v>
      </c>
      <c r="C20" s="281" t="s">
        <v>167</v>
      </c>
      <c r="D20" s="281" t="s">
        <v>122</v>
      </c>
      <c r="E20" s="280">
        <v>0</v>
      </c>
      <c r="F20" s="282">
        <v>11.28747795414462</v>
      </c>
      <c r="G20" s="286">
        <v>0.31346064814814806</v>
      </c>
      <c r="H20" s="286">
        <v>0.018148148148148135</v>
      </c>
      <c r="I20" s="286">
        <v>0.2953124999999999</v>
      </c>
      <c r="J20" s="287"/>
    </row>
    <row r="21" spans="1:10" s="25" customFormat="1" ht="12.75">
      <c r="A21" s="289"/>
      <c r="B21" s="280">
        <v>18</v>
      </c>
      <c r="C21" s="281" t="s">
        <v>169</v>
      </c>
      <c r="D21" s="281" t="s">
        <v>128</v>
      </c>
      <c r="E21" s="280" t="s">
        <v>117</v>
      </c>
      <c r="F21" s="282">
        <v>10.884353741496598</v>
      </c>
      <c r="G21" s="286">
        <v>0.314074074074074</v>
      </c>
      <c r="H21" s="286">
        <v>0.007824074074074039</v>
      </c>
      <c r="I21" s="286">
        <v>0.30624999999999997</v>
      </c>
      <c r="J21" s="287"/>
    </row>
    <row r="22" spans="1:9" s="25" customFormat="1" ht="12.75">
      <c r="A22" s="289"/>
      <c r="B22" s="280">
        <v>19</v>
      </c>
      <c r="C22" s="281" t="s">
        <v>181</v>
      </c>
      <c r="D22" s="281" t="s">
        <v>166</v>
      </c>
      <c r="E22" s="280" t="s">
        <v>117</v>
      </c>
      <c r="F22" s="282">
        <v>10.929376494250693</v>
      </c>
      <c r="G22" s="286">
        <v>0.3173842592592592</v>
      </c>
      <c r="H22" s="286">
        <v>0.01239583333333344</v>
      </c>
      <c r="I22" s="286">
        <v>0.3049884259259258</v>
      </c>
    </row>
    <row r="23" spans="1:10" s="25" customFormat="1" ht="12.75">
      <c r="A23" s="289"/>
      <c r="B23" s="280">
        <v>16</v>
      </c>
      <c r="C23" s="281" t="s">
        <v>168</v>
      </c>
      <c r="D23" s="281" t="s">
        <v>125</v>
      </c>
      <c r="E23" s="280" t="s">
        <v>117</v>
      </c>
      <c r="F23" s="282">
        <v>10.823405614641663</v>
      </c>
      <c r="G23" s="286">
        <v>0.3195833333333334</v>
      </c>
      <c r="H23" s="286">
        <v>0.011608796296296464</v>
      </c>
      <c r="I23" s="286">
        <v>0.3079745370370369</v>
      </c>
      <c r="J23" s="287"/>
    </row>
    <row r="24" spans="1:10" s="25" customFormat="1" ht="12.75">
      <c r="A24" s="289"/>
      <c r="B24" s="304">
        <v>1</v>
      </c>
      <c r="C24" s="305" t="s">
        <v>182</v>
      </c>
      <c r="D24" s="305" t="s">
        <v>154</v>
      </c>
      <c r="E24" s="304"/>
      <c r="F24" s="306"/>
      <c r="G24" s="307"/>
      <c r="H24" s="307" t="s">
        <v>188</v>
      </c>
      <c r="I24" s="307"/>
      <c r="J24" s="308"/>
    </row>
    <row r="25" spans="1:10" s="25" customFormat="1" ht="12.75">
      <c r="A25" s="289"/>
      <c r="B25" s="311" t="s">
        <v>185</v>
      </c>
      <c r="C25" s="312" t="s">
        <v>180</v>
      </c>
      <c r="D25" s="312" t="s">
        <v>163</v>
      </c>
      <c r="E25" s="280"/>
      <c r="F25" s="282"/>
      <c r="G25" s="286"/>
      <c r="H25" s="286"/>
      <c r="I25" s="286"/>
      <c r="J25" s="287"/>
    </row>
    <row r="26" spans="1:9" s="25" customFormat="1" ht="12.75">
      <c r="A26" s="285"/>
      <c r="B26" s="311" t="s">
        <v>185</v>
      </c>
      <c r="C26" s="312" t="s">
        <v>171</v>
      </c>
      <c r="D26" s="312" t="s">
        <v>134</v>
      </c>
      <c r="E26" s="280"/>
      <c r="F26" s="282"/>
      <c r="G26" s="286"/>
      <c r="H26" s="286"/>
      <c r="I26" s="286"/>
    </row>
    <row r="27" spans="1:9" s="25" customFormat="1" ht="12.75">
      <c r="A27" s="285"/>
      <c r="B27" s="311" t="s">
        <v>185</v>
      </c>
      <c r="C27" s="312" t="s">
        <v>172</v>
      </c>
      <c r="D27" s="312" t="s">
        <v>137</v>
      </c>
      <c r="E27" s="280"/>
      <c r="F27" s="282"/>
      <c r="G27" s="286"/>
      <c r="H27" s="286"/>
      <c r="I27" s="286"/>
    </row>
    <row r="28" spans="3:4" ht="12.75">
      <c r="C28" s="13"/>
      <c r="D28" s="13"/>
    </row>
    <row r="29" spans="3:4" ht="12.75">
      <c r="C29" s="313" t="s">
        <v>186</v>
      </c>
      <c r="D29" s="308" t="s">
        <v>187</v>
      </c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107" r:id="rId1"/>
  <headerFooter alignWithMargins="0">
    <oddFooter>&amp;RM. Sánchez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Samsung1</dc:creator>
  <cp:keywords/>
  <dc:description/>
  <cp:lastModifiedBy>sonia</cp:lastModifiedBy>
  <cp:lastPrinted>2016-09-14T12:09:07Z</cp:lastPrinted>
  <dcterms:created xsi:type="dcterms:W3CDTF">1998-04-26T14:15:13Z</dcterms:created>
  <dcterms:modified xsi:type="dcterms:W3CDTF">2016-09-15T06:26:44Z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